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activeTab="3"/>
  </bookViews>
  <sheets>
    <sheet name="综合素质测评成绩" sheetId="1" r:id="rId1"/>
    <sheet name="德育测评" sheetId="4" r:id="rId2"/>
    <sheet name="智育测评" sheetId="2" r:id="rId3"/>
    <sheet name="文体测评" sheetId="3" r:id="rId4"/>
  </sheet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A625770DA113415699946646CC5AD8BC" descr="图片1"/>
        <xdr:cNvPicPr>
          <a:picLocks noChangeAspect="1"/>
        </xdr:cNvPicPr>
      </xdr:nvPicPr>
      <xdr:blipFill>
        <a:blip r:embed="rId1"/>
        <a:stretch>
          <a:fillRect/>
        </a:stretch>
      </xdr:blipFill>
      <xdr:spPr>
        <a:xfrm>
          <a:off x="12111355" y="1980565"/>
          <a:ext cx="781685" cy="513715"/>
        </a:xfrm>
        <a:prstGeom prst="rect">
          <a:avLst/>
        </a:prstGeom>
      </xdr:spPr>
    </xdr:pic>
  </etc:cellImage>
  <etc:cellImage>
    <xdr:pic>
      <xdr:nvPicPr>
        <xdr:cNvPr id="3" name="ID_2F39DA3F350E42988D374435E2814194" descr="图片1"/>
        <xdr:cNvPicPr>
          <a:picLocks noChangeAspect="1"/>
        </xdr:cNvPicPr>
      </xdr:nvPicPr>
      <xdr:blipFill>
        <a:blip r:embed="rId1"/>
        <a:stretch>
          <a:fillRect/>
        </a:stretch>
      </xdr:blipFill>
      <xdr:spPr>
        <a:xfrm>
          <a:off x="14365605" y="2123440"/>
          <a:ext cx="740410" cy="487045"/>
        </a:xfrm>
        <a:prstGeom prst="rect">
          <a:avLst/>
        </a:prstGeom>
      </xdr:spPr>
    </xdr:pic>
  </etc:cellImage>
  <etc:cellImage>
    <xdr:pic>
      <xdr:nvPicPr>
        <xdr:cNvPr id="4" name="ID_DA9E21020EA6416191070B648E880195" descr="图片1"/>
        <xdr:cNvPicPr>
          <a:picLocks noChangeAspect="1"/>
        </xdr:cNvPicPr>
      </xdr:nvPicPr>
      <xdr:blipFill>
        <a:blip r:embed="rId1"/>
        <a:stretch>
          <a:fillRect/>
        </a:stretch>
      </xdr:blipFill>
      <xdr:spPr>
        <a:xfrm>
          <a:off x="16583660" y="1880235"/>
          <a:ext cx="537845" cy="353060"/>
        </a:xfrm>
        <a:prstGeom prst="rect">
          <a:avLst/>
        </a:prstGeom>
      </xdr:spPr>
    </xdr:pic>
  </etc:cellImage>
  <etc:cellImage>
    <xdr:pic>
      <xdr:nvPicPr>
        <xdr:cNvPr id="5" name="ID_77541062C7B745248AFAC5D0A6209BEC" descr="图片1"/>
        <xdr:cNvPicPr>
          <a:picLocks noChangeAspect="1"/>
        </xdr:cNvPicPr>
      </xdr:nvPicPr>
      <xdr:blipFill>
        <a:blip r:embed="rId1"/>
        <a:stretch>
          <a:fillRect/>
        </a:stretch>
      </xdr:blipFill>
      <xdr:spPr>
        <a:xfrm>
          <a:off x="14411325" y="1335405"/>
          <a:ext cx="1448435" cy="946785"/>
        </a:xfrm>
        <a:prstGeom prst="rect">
          <a:avLst/>
        </a:prstGeom>
      </xdr:spPr>
    </xdr:pic>
  </etc:cellImage>
  <etc:cellImage>
    <xdr:pic>
      <xdr:nvPicPr>
        <xdr:cNvPr id="8" name="ID_DF2F570BB3D54FC1862B89F718AFE81A"/>
        <xdr:cNvPicPr>
          <a:picLocks noChangeAspect="1"/>
        </xdr:cNvPicPr>
      </xdr:nvPicPr>
      <xdr:blipFill>
        <a:blip r:embed="rId2">
          <a:clrChange>
            <a:clrFrom>
              <a:srgbClr val="FFFFFF">
                <a:alpha val="100000"/>
              </a:srgbClr>
            </a:clrFrom>
            <a:clrTo>
              <a:srgbClr val="FFFFFF">
                <a:alpha val="100000"/>
                <a:alpha val="0"/>
              </a:srgbClr>
            </a:clrTo>
          </a:clrChange>
        </a:blip>
        <a:stretch>
          <a:fillRect/>
        </a:stretch>
      </xdr:blipFill>
      <xdr:spPr>
        <a:xfrm>
          <a:off x="12190730" y="1552575"/>
          <a:ext cx="728345" cy="345440"/>
        </a:xfrm>
        <a:prstGeom prst="rect">
          <a:avLst/>
        </a:prstGeom>
        <a:noFill/>
        <a:ln>
          <a:noFill/>
        </a:ln>
      </xdr:spPr>
    </xdr:pic>
  </etc:cellImage>
  <etc:cellImage>
    <xdr:pic>
      <xdr:nvPicPr>
        <xdr:cNvPr id="10" name="ID_937B9EC808E74F0EA1A5018BBB98604E"/>
        <xdr:cNvPicPr>
          <a:picLocks noChangeAspect="1"/>
        </xdr:cNvPicPr>
      </xdr:nvPicPr>
      <xdr:blipFill>
        <a:blip r:embed="rId3">
          <a:clrChange>
            <a:clrFrom>
              <a:srgbClr val="FEFEFE">
                <a:alpha val="100000"/>
              </a:srgbClr>
            </a:clrFrom>
            <a:clrTo>
              <a:srgbClr val="FEFEFE">
                <a:alpha val="100000"/>
                <a:alpha val="0"/>
              </a:srgbClr>
            </a:clrTo>
          </a:clrChange>
        </a:blip>
        <a:stretch>
          <a:fillRect/>
        </a:stretch>
      </xdr:blipFill>
      <xdr:spPr>
        <a:xfrm>
          <a:off x="12320270" y="2726690"/>
          <a:ext cx="538480" cy="370205"/>
        </a:xfrm>
        <a:prstGeom prst="rect">
          <a:avLst/>
        </a:prstGeom>
        <a:noFill/>
        <a:ln>
          <a:noFill/>
        </a:ln>
      </xdr:spPr>
    </xdr:pic>
  </etc:cellImage>
  <etc:cellImage>
    <xdr:pic>
      <xdr:nvPicPr>
        <xdr:cNvPr id="11" name="ID_22155720953D4F46AD40ADC358D904E0"/>
        <xdr:cNvPicPr>
          <a:picLocks noChangeAspect="1"/>
        </xdr:cNvPicPr>
      </xdr:nvPicPr>
      <xdr:blipFill>
        <a:blip r:embed="rId4">
          <a:clrChange>
            <a:clrFrom>
              <a:srgbClr val="FFFFFF">
                <a:alpha val="100000"/>
              </a:srgbClr>
            </a:clrFrom>
            <a:clrTo>
              <a:srgbClr val="FFFFFF">
                <a:alpha val="100000"/>
                <a:alpha val="0"/>
              </a:srgbClr>
            </a:clrTo>
          </a:clrChange>
        </a:blip>
        <a:stretch>
          <a:fillRect/>
        </a:stretch>
      </xdr:blipFill>
      <xdr:spPr>
        <a:xfrm>
          <a:off x="12304395" y="4300220"/>
          <a:ext cx="715645" cy="299085"/>
        </a:xfrm>
        <a:prstGeom prst="rect">
          <a:avLst/>
        </a:prstGeom>
        <a:noFill/>
        <a:ln>
          <a:noFill/>
        </a:ln>
      </xdr:spPr>
    </xdr:pic>
  </etc:cellImage>
  <etc:cellImage>
    <xdr:pic>
      <xdr:nvPicPr>
        <xdr:cNvPr id="15" name="ID_B4E3EE1A9229466C9C8D7770087B0A3E"/>
        <xdr:cNvPicPr>
          <a:picLocks noChangeAspect="1"/>
        </xdr:cNvPicPr>
      </xdr:nvPicPr>
      <xdr:blipFill>
        <a:blip r:embed="rId5"/>
        <a:stretch>
          <a:fillRect/>
        </a:stretch>
      </xdr:blipFill>
      <xdr:spPr>
        <a:xfrm>
          <a:off x="12185015" y="4452620"/>
          <a:ext cx="736600" cy="292100"/>
        </a:xfrm>
        <a:prstGeom prst="rect">
          <a:avLst/>
        </a:prstGeom>
        <a:noFill/>
        <a:ln>
          <a:noFill/>
        </a:ln>
      </xdr:spPr>
    </xdr:pic>
  </etc:cellImage>
  <etc:cellImage>
    <xdr:pic>
      <xdr:nvPicPr>
        <xdr:cNvPr id="16" name="ID_302EB7B16391472C926606CE189DCC9D"/>
        <xdr:cNvPicPr>
          <a:picLocks noChangeAspect="1"/>
        </xdr:cNvPicPr>
      </xdr:nvPicPr>
      <xdr:blipFill>
        <a:blip r:embed="rId6">
          <a:biLevel thresh="50000"/>
        </a:blip>
        <a:stretch>
          <a:fillRect/>
        </a:stretch>
      </xdr:blipFill>
      <xdr:spPr>
        <a:xfrm>
          <a:off x="12130405" y="3717925"/>
          <a:ext cx="711835" cy="476250"/>
        </a:xfrm>
        <a:prstGeom prst="rect">
          <a:avLst/>
        </a:prstGeom>
        <a:noFill/>
        <a:ln>
          <a:noFill/>
        </a:ln>
      </xdr:spPr>
    </xdr:pic>
  </etc:cellImage>
  <etc:cellImage>
    <xdr:pic>
      <xdr:nvPicPr>
        <xdr:cNvPr id="17" name="ID_6953D25FDFEE42B391154A2969F4F408"/>
        <xdr:cNvPicPr>
          <a:picLocks noChangeAspect="1"/>
        </xdr:cNvPicPr>
      </xdr:nvPicPr>
      <xdr:blipFill>
        <a:blip r:embed="rId7">
          <a:clrChange>
            <a:clrFrom>
              <a:srgbClr val="FFFFFF">
                <a:alpha val="100000"/>
              </a:srgbClr>
            </a:clrFrom>
            <a:clrTo>
              <a:srgbClr val="FFFFFF">
                <a:alpha val="100000"/>
                <a:alpha val="0"/>
              </a:srgbClr>
            </a:clrTo>
          </a:clrChange>
        </a:blip>
        <a:stretch>
          <a:fillRect/>
        </a:stretch>
      </xdr:blipFill>
      <xdr:spPr>
        <a:xfrm>
          <a:off x="12129770" y="3273425"/>
          <a:ext cx="702310" cy="247650"/>
        </a:xfrm>
        <a:prstGeom prst="rect">
          <a:avLst/>
        </a:prstGeom>
        <a:noFill/>
        <a:ln>
          <a:noFill/>
        </a:ln>
      </xdr:spPr>
    </xdr:pic>
  </etc:cellImage>
  <etc:cellImage>
    <xdr:pic>
      <xdr:nvPicPr>
        <xdr:cNvPr id="19" name="ID_AEE11C5B12554BDE9FE70FB69778BD7A"/>
        <xdr:cNvPicPr>
          <a:picLocks noChangeAspect="1"/>
        </xdr:cNvPicPr>
      </xdr:nvPicPr>
      <xdr:blipFill>
        <a:blip r:embed="rId8">
          <a:clrChange>
            <a:clrFrom>
              <a:srgbClr val="FFFFFF">
                <a:alpha val="100000"/>
              </a:srgbClr>
            </a:clrFrom>
            <a:clrTo>
              <a:srgbClr val="FFFFFF">
                <a:alpha val="100000"/>
                <a:alpha val="0"/>
              </a:srgbClr>
            </a:clrTo>
          </a:clrChange>
        </a:blip>
        <a:stretch>
          <a:fillRect/>
        </a:stretch>
      </xdr:blipFill>
      <xdr:spPr>
        <a:xfrm>
          <a:off x="12165965" y="5820410"/>
          <a:ext cx="783590" cy="335915"/>
        </a:xfrm>
        <a:prstGeom prst="rect">
          <a:avLst/>
        </a:prstGeom>
        <a:noFill/>
        <a:ln>
          <a:noFill/>
        </a:ln>
      </xdr:spPr>
    </xdr:pic>
  </etc:cellImage>
  <etc:cellImage>
    <xdr:pic>
      <xdr:nvPicPr>
        <xdr:cNvPr id="12" name="ID_BD1D890BAAB44C0FBF637F98A81D4356"/>
        <xdr:cNvPicPr>
          <a:picLocks noChangeAspect="1"/>
        </xdr:cNvPicPr>
      </xdr:nvPicPr>
      <xdr:blipFill>
        <a:blip r:embed="rId9">
          <a:clrChange>
            <a:clrFrom>
              <a:srgbClr val="FEFEFE">
                <a:alpha val="100000"/>
              </a:srgbClr>
            </a:clrFrom>
            <a:clrTo>
              <a:srgbClr val="FEFEFE">
                <a:alpha val="100000"/>
                <a:alpha val="0"/>
              </a:srgbClr>
            </a:clrTo>
          </a:clrChange>
        </a:blip>
        <a:stretch>
          <a:fillRect/>
        </a:stretch>
      </xdr:blipFill>
      <xdr:spPr>
        <a:xfrm>
          <a:off x="14401800" y="12098655"/>
          <a:ext cx="715645" cy="512445"/>
        </a:xfrm>
        <a:prstGeom prst="rect">
          <a:avLst/>
        </a:prstGeom>
        <a:noFill/>
        <a:ln>
          <a:noFill/>
        </a:ln>
      </xdr:spPr>
    </xdr:pic>
  </etc:cellImage>
  <etc:cellImage>
    <xdr:pic>
      <xdr:nvPicPr>
        <xdr:cNvPr id="13" name="ID_4EDFFA72094B47CBA537F1742DDB5FE4"/>
        <xdr:cNvPicPr>
          <a:picLocks noChangeAspect="1"/>
        </xdr:cNvPicPr>
      </xdr:nvPicPr>
      <xdr:blipFill>
        <a:blip r:embed="rId10">
          <a:clrChange>
            <a:clrFrom>
              <a:srgbClr val="FFFFFF">
                <a:alpha val="100000"/>
              </a:srgbClr>
            </a:clrFrom>
            <a:clrTo>
              <a:srgbClr val="FFFFFF">
                <a:alpha val="100000"/>
                <a:alpha val="0"/>
              </a:srgbClr>
            </a:clrTo>
          </a:clrChange>
        </a:blip>
        <a:stretch>
          <a:fillRect/>
        </a:stretch>
      </xdr:blipFill>
      <xdr:spPr>
        <a:xfrm>
          <a:off x="14410055" y="18788380"/>
          <a:ext cx="688340" cy="310515"/>
        </a:xfrm>
        <a:prstGeom prst="rect">
          <a:avLst/>
        </a:prstGeom>
        <a:noFill/>
        <a:ln>
          <a:noFill/>
        </a:ln>
      </xdr:spPr>
    </xdr:pic>
  </etc:cellImage>
  <etc:cellImage>
    <xdr:pic>
      <xdr:nvPicPr>
        <xdr:cNvPr id="14" name="ID_DE68BD3E24B94769BD1EE09AF0F1EF3B"/>
        <xdr:cNvPicPr>
          <a:picLocks noChangeAspect="1"/>
        </xdr:cNvPicPr>
      </xdr:nvPicPr>
      <xdr:blipFill>
        <a:blip r:embed="rId10">
          <a:clrChange>
            <a:clrFrom>
              <a:srgbClr val="FFFFFF">
                <a:alpha val="100000"/>
              </a:srgbClr>
            </a:clrFrom>
            <a:clrTo>
              <a:srgbClr val="FFFFFF">
                <a:alpha val="100000"/>
                <a:alpha val="0"/>
              </a:srgbClr>
            </a:clrTo>
          </a:clrChange>
        </a:blip>
        <a:stretch>
          <a:fillRect/>
        </a:stretch>
      </xdr:blipFill>
      <xdr:spPr>
        <a:xfrm>
          <a:off x="16684625" y="18518505"/>
          <a:ext cx="688340" cy="310515"/>
        </a:xfrm>
        <a:prstGeom prst="rect">
          <a:avLst/>
        </a:prstGeom>
        <a:noFill/>
        <a:ln>
          <a:noFill/>
        </a:ln>
      </xdr:spPr>
    </xdr:pic>
  </etc:cellImage>
  <etc:cellImage>
    <xdr:pic>
      <xdr:nvPicPr>
        <xdr:cNvPr id="20" name="ID_16A10F5DC1C840F39B672B02E3A8B084"/>
        <xdr:cNvPicPr>
          <a:picLocks noChangeAspect="1"/>
        </xdr:cNvPicPr>
      </xdr:nvPicPr>
      <xdr:blipFill>
        <a:blip r:embed="rId10">
          <a:clrChange>
            <a:clrFrom>
              <a:srgbClr val="FFFFFF">
                <a:alpha val="100000"/>
              </a:srgbClr>
            </a:clrFrom>
            <a:clrTo>
              <a:srgbClr val="FFFFFF">
                <a:alpha val="100000"/>
                <a:alpha val="0"/>
              </a:srgbClr>
            </a:clrTo>
          </a:clrChange>
        </a:blip>
        <a:stretch>
          <a:fillRect/>
        </a:stretch>
      </xdr:blipFill>
      <xdr:spPr>
        <a:xfrm>
          <a:off x="14446885" y="15194280"/>
          <a:ext cx="688340" cy="310515"/>
        </a:xfrm>
        <a:prstGeom prst="rect">
          <a:avLst/>
        </a:prstGeom>
        <a:noFill/>
        <a:ln>
          <a:noFill/>
        </a:ln>
      </xdr:spPr>
    </xdr:pic>
  </etc:cellImage>
  <etc:cellImage>
    <xdr:pic>
      <xdr:nvPicPr>
        <xdr:cNvPr id="21" name="ID_30D659AE7A424B868CC227EA4719705B"/>
        <xdr:cNvPicPr>
          <a:picLocks noChangeAspect="1"/>
        </xdr:cNvPicPr>
      </xdr:nvPicPr>
      <xdr:blipFill>
        <a:blip r:embed="rId10">
          <a:clrChange>
            <a:clrFrom>
              <a:srgbClr val="FFFFFF">
                <a:alpha val="100000"/>
              </a:srgbClr>
            </a:clrFrom>
            <a:clrTo>
              <a:srgbClr val="FFFFFF">
                <a:alpha val="100000"/>
                <a:alpha val="0"/>
              </a:srgbClr>
            </a:clrTo>
          </a:clrChange>
        </a:blip>
        <a:stretch>
          <a:fillRect/>
        </a:stretch>
      </xdr:blipFill>
      <xdr:spPr>
        <a:xfrm>
          <a:off x="12169140" y="6417945"/>
          <a:ext cx="688340" cy="310515"/>
        </a:xfrm>
        <a:prstGeom prst="rect">
          <a:avLst/>
        </a:prstGeom>
        <a:noFill/>
        <a:ln>
          <a:noFill/>
        </a:ln>
      </xdr:spPr>
    </xdr:pic>
  </etc:cellImage>
  <etc:cellImage>
    <xdr:pic>
      <xdr:nvPicPr>
        <xdr:cNvPr id="22" name="ID_F1533919DDAB465C803FAC842B00F413"/>
        <xdr:cNvPicPr>
          <a:picLocks noChangeAspect="1"/>
        </xdr:cNvPicPr>
      </xdr:nvPicPr>
      <xdr:blipFill>
        <a:blip r:embed="rId9">
          <a:clrChange>
            <a:clrFrom>
              <a:srgbClr val="FEFEFE">
                <a:alpha val="100000"/>
              </a:srgbClr>
            </a:clrFrom>
            <a:clrTo>
              <a:srgbClr val="FEFEFE">
                <a:alpha val="100000"/>
                <a:alpha val="0"/>
              </a:srgbClr>
            </a:clrTo>
          </a:clrChange>
        </a:blip>
        <a:stretch>
          <a:fillRect/>
        </a:stretch>
      </xdr:blipFill>
      <xdr:spPr>
        <a:xfrm>
          <a:off x="12113260" y="5513070"/>
          <a:ext cx="776605" cy="339725"/>
        </a:xfrm>
        <a:prstGeom prst="rect">
          <a:avLst/>
        </a:prstGeom>
        <a:noFill/>
        <a:ln>
          <a:noFill/>
        </a:ln>
      </xdr:spPr>
    </xdr:pic>
  </etc:cellImage>
  <etc:cellImage>
    <xdr:pic>
      <xdr:nvPicPr>
        <xdr:cNvPr id="23" name="ID_FA65B6D4BAF642598457C86B6D942335"/>
        <xdr:cNvPicPr>
          <a:picLocks noChangeAspect="1"/>
        </xdr:cNvPicPr>
      </xdr:nvPicPr>
      <xdr:blipFill>
        <a:blip r:embed="rId9"/>
        <a:stretch>
          <a:fillRect/>
        </a:stretch>
      </xdr:blipFill>
      <xdr:spPr>
        <a:xfrm>
          <a:off x="16652875" y="16594455"/>
          <a:ext cx="720725" cy="363855"/>
        </a:xfrm>
        <a:prstGeom prst="rect">
          <a:avLst/>
        </a:prstGeom>
        <a:noFill/>
        <a:ln>
          <a:noFill/>
        </a:ln>
      </xdr:spPr>
    </xdr:pic>
  </etc:cellImage>
  <etc:cellImage>
    <xdr:pic>
      <xdr:nvPicPr>
        <xdr:cNvPr id="24" name="ID_4F6BFF8336AD447F938E5B45C3DD7C8A"/>
        <xdr:cNvPicPr>
          <a:picLocks noChangeAspect="1"/>
        </xdr:cNvPicPr>
      </xdr:nvPicPr>
      <xdr:blipFill>
        <a:blip r:embed="rId9"/>
        <a:stretch>
          <a:fillRect/>
        </a:stretch>
      </xdr:blipFill>
      <xdr:spPr>
        <a:xfrm>
          <a:off x="14581505" y="10367010"/>
          <a:ext cx="629285" cy="527050"/>
        </a:xfrm>
        <a:prstGeom prst="rect">
          <a:avLst/>
        </a:prstGeom>
        <a:noFill/>
        <a:ln>
          <a:noFill/>
        </a:ln>
      </xdr:spPr>
    </xdr:pic>
  </etc:cellImage>
</etc:cellImages>
</file>

<file path=xl/sharedStrings.xml><?xml version="1.0" encoding="utf-8"?>
<sst xmlns="http://schemas.openxmlformats.org/spreadsheetml/2006/main" count="256" uniqueCount="110">
  <si>
    <t>生命科学学院推免应届本科学生综合素质测评结果  2020-2021/2021—2022/2022-2023学年2020级生物科学（师范）专业  综合素质测评成绩</t>
  </si>
  <si>
    <t>（学院盖章）</t>
  </si>
  <si>
    <t>序号</t>
  </si>
  <si>
    <t>学号</t>
  </si>
  <si>
    <t>姓名</t>
  </si>
  <si>
    <t>智育成绩</t>
  </si>
  <si>
    <t>智育排名</t>
  </si>
  <si>
    <t>德育成绩</t>
  </si>
  <si>
    <t>德育排名</t>
  </si>
  <si>
    <t>文体成绩</t>
  </si>
  <si>
    <t>文体排名</t>
  </si>
  <si>
    <t>综合素质测评总分</t>
  </si>
  <si>
    <t>综合素质测评排名</t>
  </si>
  <si>
    <t>绩点</t>
  </si>
  <si>
    <t>四级成绩</t>
  </si>
  <si>
    <t>是否有挂科</t>
  </si>
  <si>
    <t>本人签字</t>
  </si>
  <si>
    <t>备注</t>
  </si>
  <si>
    <t>20012108</t>
  </si>
  <si>
    <t>张子悦</t>
  </si>
  <si>
    <t>1/121</t>
  </si>
  <si>
    <t>19/121</t>
  </si>
  <si>
    <t>6/121</t>
  </si>
  <si>
    <r>
      <rPr>
        <sz val="14"/>
        <color rgb="FF000000"/>
        <rFont val="宋体"/>
        <charset val="134"/>
      </rPr>
      <t>否</t>
    </r>
  </si>
  <si>
    <t>20012048</t>
  </si>
  <si>
    <t>李昀烨</t>
  </si>
  <si>
    <t>2/121</t>
  </si>
  <si>
    <t>否</t>
  </si>
  <si>
    <t>20012078</t>
  </si>
  <si>
    <t>金子</t>
  </si>
  <si>
    <t>3/121</t>
  </si>
  <si>
    <t>10/121</t>
  </si>
  <si>
    <t>61/121</t>
  </si>
  <si>
    <t>5/121</t>
  </si>
  <si>
    <t>20012085</t>
  </si>
  <si>
    <t>王玉竹</t>
  </si>
  <si>
    <t>4/121</t>
  </si>
  <si>
    <t>9/121</t>
  </si>
  <si>
    <t>20012044</t>
  </si>
  <si>
    <t>王玥琪</t>
  </si>
  <si>
    <t>20012114</t>
  </si>
  <si>
    <t>贾金宁</t>
  </si>
  <si>
    <t>20012054</t>
  </si>
  <si>
    <t>孙语聪</t>
  </si>
  <si>
    <t>7/121</t>
  </si>
  <si>
    <t>17/121</t>
  </si>
  <si>
    <t>21/121</t>
  </si>
  <si>
    <t>8/121</t>
  </si>
  <si>
    <t>20012009</t>
  </si>
  <si>
    <t>刘航兵</t>
  </si>
  <si>
    <t>20012102</t>
  </si>
  <si>
    <t>雷宁</t>
  </si>
  <si>
    <t>32/121</t>
  </si>
  <si>
    <t>20/121</t>
  </si>
  <si>
    <t>16/121</t>
  </si>
  <si>
    <t>20012074</t>
  </si>
  <si>
    <t>于素晗</t>
  </si>
  <si>
    <t>23/121</t>
  </si>
  <si>
    <t>51/121</t>
  </si>
  <si>
    <t>辅导员：</t>
  </si>
  <si>
    <t>副书记:</t>
  </si>
  <si>
    <t>生命科学学院推免应届本科学生综合素质测评结果  2020-2021/2021—2022/2022-2023学年2020级生物科学（师范）专业 德育测评成绩</t>
  </si>
  <si>
    <t>基础分（满分60）</t>
  </si>
  <si>
    <t>奖励分（满分40）</t>
  </si>
  <si>
    <t>扣分</t>
  </si>
  <si>
    <t>总分</t>
  </si>
  <si>
    <t>德育测评得分</t>
  </si>
  <si>
    <t>德育测评排名</t>
  </si>
  <si>
    <t>奖励分、扣分明细</t>
  </si>
  <si>
    <t>1.先进团支部（沈阳师范大学，2021年11月）+2
2.创新团支部（沈阳师范大学，2021年11月）+2
3.反诈先进班集体（沈阳师范大学，2021年11月）+21.校团委组织实践中心主任+8；2.辽宁省大中专学生志愿者暑期“三下乡”社会实践活动优秀个人（共青团辽宁省委员会，2022年12月）+8
3.沈阳师范大学优秀学生（沈阳师范大学，2022年12月）+4
4.沈阳师范大学优秀学生干部（沈阳师范大学，2022年12月）+4
5.沈阳师范大学优秀团干部（共青团沈阳师范大学委员会，2023年4月）+4
6.沈阳师范大学暑期社会实践先进个人（共青团沈阳师范大学委员会，2023年4月）+4
7.沈阳师范大学暑假返家乡社会实践先进个人共青团沈阳师范大学委员会，2023年3月）+4
8.沈阳师范大学暑期社会实践优秀团队共青团沈阳师范大学委员会，2023年4月）+4
9.沈阳师范大学先进团支部（共青团沈阳师范大学委员会，2023年4月）+2
10.沈阳师范大学先进班集体+2
11.新生助理辅导员+1</t>
  </si>
  <si>
    <t>1.班级团支书+4
2.生命科学学院勤工助学部部员+2
3.本科教学质量监控学生管委会理科部部员+2
4.暑期社会实践“打造生态旅游链 拓宽家乡振兴路”+0.5
5.团支书+4；
6.创新团支部（共青团沈阳师范大学委员会，2021年10月）+4；
7.先进团支部（共青团沈阳师范大学委员会，2021年10月）+4；
8.反诈先进集体（共青团沈阳师范大学委员会，2021年12月）+4；
9.防诈反诈先进个人+4
10.沈阳师范大学优秀团员+4；
11.优秀学生干部+4；
12.疫情防控优秀志愿者+4；
13.暑期社会实践优秀团队+4；
14.暑期社会实践优秀个人+4；
15.寒假社会实践优秀团队+2；
16.志愿时长超过60小时+0.5
17.生命科学学院团委副书记+8
18.沈阳师范大学2021-2022学年优秀学生（沈阳师范大学，2022年12月）+4
19.沈阳师范大学2021-2022学年优秀学生干部（沈阳师范大学，2022年12月）+4
20.沈阳师范大学第十一届魅力团支书+4
21.沈阳师范大学第七届师大青春榜样+4
22.沈阳师范大学优秀团干部（共青团沈阳师范大学委员会，2023年4月）+4
23.沈阳师范大学2022年暑期社会实践先进个人（共青团沈阳师范大学团委，2023年4月）+4
24.先进团支部（共青团沈阳师范大学团委，2023年4月）+4
25.先进班集体标兵暨学风建设好班级（沈阳师范大学学生处，2022年11月）+4</t>
  </si>
  <si>
    <t>1.主席团成员+6；
2.辽宁省优秀青年志愿者+8（辽宁省青年志愿者协会2022年12月）；
3.沈阳师范大学优秀学生（沈阳师范大学，2022年12月）+4；
4.沈阳师范大学优秀学生干部（沈阳师范大学，2022年12月）+4；
5.沈阳师范大学先进团支部（沈阳师范大学，2022年11月）+2；
6.沈阳师范大学2021-2022年先进班级体（沈阳师范大学，2022年11月）+2；
7.班长+4；
8.优秀学生干部+4（沈阳师范大学2021年12月）
9.2021暑期社会实践优秀团队（沈阳师范大学，2021年11月）+2
10.2022寒假社会实践优秀团队（沈阳师范大学，2021年11月）+4；
11.志愿活动+0.5；
12.先进团支部（沈阳师范大学，2021年11月）+4
13.创新团支部（沈阳师范大学，2021年11月）+4
14.反诈先进班集体（沈阳师范大学，2021年11月）+4</t>
  </si>
  <si>
    <t>1.生命科学学院2020-2021学年优秀学生干部+4
2.创新团支部 +4
3.先进团支部 +4
4.反诈先进班集体  +4
5.志愿时长60个小时以上 +0.5                   
6.校级优秀实习生 +4
7.优秀学生 +4 
8.2020级生科1班学委 +2
9.春芽社团副职负责人 +6  
10.院学生会新媒体工作部部长 +4      
11.院学生会新媒体工作部部员+2  
12.寝室长+2 
13.沈阳师范大学野生动物保护协会部员+2</t>
  </si>
  <si>
    <t>1. 院学生会主席团成员+6；
2.沈阳师范大学优秀团干部（共青团沈阳师范大学委员会，2023年4月）+4；
3.沈阳师范大学“自强之星”大学生（沈阳师范大学，2023年6月）+4；
4.沈阳师范大学优秀实习生（沈阳师范大学，2023年8月）+4；
5.沈阳师范大学暑期社会实践优秀团队成员（共青团沈阳师范大学委员会，2023年4月）+2；
6. 先进团支部（共青团沈阳师范大学团委，2023年4月）+4
7. 先进班集体标兵暨学风建设好班级（沈阳师范大学学生处，2022年11月）+4
8.生命科学学院团委学生会平面媒体部部长+4
9.2021年沈阳师范大学先进团支部（沈阳师范大学，2021年11月）+2
10.2021年沈阳师范大学创新团支部（沈阳师范大学，2021年11月）+2
11.2021年沈阳师范大学“防诈宣传工作先进班集体”（沈阳师范大学，2021年11月）+2
12.2021年沈阳师范大学优秀团员（共青团沈阳师范大学委员会，2021年1月）+4
13.院学生会平面媒体部部员+2</t>
  </si>
  <si>
    <t>1.校大学生记者团新媒体部部员+2
2.春芽社团青鸟信使部部员+1
3.2020-2021学年第一学期寒假“情暖童心”假期成长陪伴计划（沈阳师范大学，2021年2月）+0.5
4.2021年沈阳师范大学寒假社会实践活动劳动教育实践活动（沈阳师范大学，2021年1月）+0.5
5.2020-2021学年第二学期“红领巾心向党与你“童’行云相”假期成长陪伴计划（沈阳师范大学，2021年8月）+0.5
6.2次参加古博志愿者值班（沈阳师范大学，2021年5月27日）+1
7.2021大学生暑假社会实践活动（沈阳师范大学，2021年7月）+0.5
8.院易班工作站宣传推广部部长（生命科学学院，2021年12月13日）+3
9.2021-2022年寒假“辽宁省少先队校外辅导员”校内推报候选人（共青团沈阳师范大学委员会，2022年3月17日）+4
10.沈阳师范大学2022年“疫情防控优秀志愿者”（共青团沈阳师范大学委员会，2022年9月）+4
11.2021年沈阳师范大学先进团支部（沈阳师范大学，2021年11月）+2
12.2021年沈阳师范大学“防诈反诈宣传工作先进班集体”（沈阳师范大学，2021年11月）+2
13.2021-2022学年志愿服务时长满60小时（沈阳师范大学，2022年3月）+0.5
14.沈阳师范大学新闻中心第二十届大学生记者团新媒体部部长（沈阳师范大学党委宣传部，2022年9月）+5
15.沈阳师范大学2021—2022年优秀学生干部（沈阳师范大学，2022年12月）+4
16.2020级师范生教育实习优秀实习生（沈阳师范大学，2023年8月）+4
17.沈阳师范大学新闻中心·大学生记者团社团优秀干部（沈阳师范大学党委宣传部，2023年5月）+4
18.沈阳师范大学2022年先进团支部（沈阳师范大学，2023年4月15日）+2
19.沈阳师范大学202年创新团支部（沈阳师范大学，2022年11月22日）+2
20.2022-2023学年寒假“返家乡”社会实践（共青团葫芦岛市连山区委员会，2023年2月28日）+0.5</t>
  </si>
  <si>
    <t>1.先进团支部（沈阳师范大学，2021年11月）+2
2.创新团支部（沈阳师范大学，2021年11月）+2
3.反诈先进班集体（沈阳师范大学，2021年11月）+2
4.2021暑期社会实践优秀团队（沈阳师范大学，2021年11月）+2
5.2022寒假社会实践优秀团队（沈阳师范大学，2021年11月）+2
6.2021暑期社会实践优秀个人（沈阳师范大学，2021年11月）+4
7.生命科学学院创新创业部部长（生命科学学院，2022年）+4
8.沈阳师范大学先进团支部（沈阳师范大学，2022年11月）+2
9.沈阳师范大学2021-2022年先进班级体（沈阳师范大学，2022年11月）+2
10.2022-2023年新生助理辅导员（生命科学学院）+1
11.沈阳师范大学2022年大学生暑期社会实践优秀团队（沈阳师范大学，2022年11月）+2
12.2022年沈阳师范大学优秀寝室（沈阳师范大学，2022年11月）+2
13.生命科学学院创新创业部部员（生命科学学院，2021年）+2
14.志愿服务活动（沈阳师范大学，2021年10月）+0.5</t>
  </si>
  <si>
    <t>1.生命科学学院团支部组织部部员（生命科学学院，2021年）+2
2.沈阳师范讲辩协会部员（讲辩协会，2021年）+1
3.2021年沈阳师范大学先进团支部（沈阳师范大学，2021年11月）+2
4.2021年沈阳师范大学“防诈反诈宣传工作先进班集体”（沈阳师范大学，2021年11月）+2
5.生命科学学院勤工助学部部长（生命科学学院，2022年）+4
7.2022年沈阳师范大学先进团支部+2
8.2022年沈阳师范大学创新团支部+2
9.沈阳师范大学第十九届本科教学质量监控学生管委会理科部负责人（2022年）+5
10.讲辩协会会长+5</t>
  </si>
  <si>
    <t>31/121</t>
  </si>
  <si>
    <t>1.生命科学学院志愿者工作部部员（生命科学学院，2021年）+2
2.沈阳师范大学绿色环保志愿者协会部员（绿色环保志愿者协会，2021年）+1
3.2021年沈阳师范大学先进团支部（沈阳师范大学，2021年11月）+2
4.2021年沈阳师范大学“防诈反诈宣传工作先进班集体”（沈阳师范大学，2021年11月）+2
5.生命科学学院志愿者工作部部长（生命科学学院，2022年）+4
6.2022年沈阳师范大学“疫情防控优秀志愿者”（共青团沈阳师范大学委员会，2022年9月）+4
7.志愿服务活动（沈阳师范大学，2022年）+0.5
8.2022年沈阳师范大学先进团支部（沈阳师范大学，2023年4月）+2
9.2022年沈阳师范大学创新团支部(沈阳师范大学，2022年11月）+2</t>
  </si>
  <si>
    <t>1.生命科学学院新闻采编部部员(生命科学学院，2021年)+2
2.沈阳师范大学野生动物保护协会部员(生命科学学院，2021年)＋1
3.寝室长(2021－至今)＋2
4.沈阳师范大学生命科学学院新闻采编部部长(生命科学学院，2022年)＋4
5.沈阳师范大学野生动物保护协会会长(生命科学学院，2022年)＋5
6.新生助理辅导员(生命科学学院，2023年)＋1
7.优秀实习生(沈阳师范大学教育科学学院，2023年)+4
8.志愿时长达60个小时(2021年，2022年)＋1</t>
  </si>
  <si>
    <t>生命科学学院推免应届本科学生综合素质测评结果  2020-2021/2021—2022/2022-2023学年2020级生物科学（师范）专业 智育测评成绩</t>
  </si>
  <si>
    <t>基础分（学分加权平均分）</t>
  </si>
  <si>
    <t>奖励分</t>
  </si>
  <si>
    <t>智育测评得分</t>
  </si>
  <si>
    <t>智育测评排名</t>
  </si>
  <si>
    <t>1.2021年辽宁省普通高等学校本科大学生动植物标本制作大赛省级一等奖（辽宁省教育厅，2021年11月）+8   
2.2022年第二届辽宁省大学生生命科学创新创业大赛省级二等奖（辽宁省教育厅，2022年9月）+3
3.2022年辽宁省普通高等学校本科大学生动植物标本制作大赛省级一等奖（辽宁省教育厅，2022年12月）+8
4.大学生创新创业训练计划项目校级结题（沈阳师范大学大学生创新创业中心，2023年5月）+2
5.辽宁省大学生生命科学创新创业大赛省级三等奖（辽宁省大学生生命科学创新创业竞赛委员会，2023年7月）+2</t>
  </si>
  <si>
    <t>1.2021年辽宁省生命科学创新创业大赛三等奖+4，辽宁省教育厅，2021年7月
2.沈阳师范大学师范生技能大赛一等奖+4，沈阳师范大学，2021年7月
3.全国大学生生命科学竞赛辽宁省二等奖+3；
4.全国大学生命科学竞赛辽宁省三等奖+2；
5.2022年辽宁省普通高校大学生智慧农业创新创业大赛三等奖+2；
6.2022年辽宁省体育文化与运动健康促进创新创业大赛二等奖+3
7.沈阳师范大学第十三届大学生动植物标本制作大赛二等奖（沈阳师范大学教务处，2022年9月）+2
8.第四届沈阳师范大学本科师范生微课设计竞赛二等奖（教务处，2022年12月）+2
9.第十一届挑战杯沈阳师范大学大学生课外学术科技作品竞赛一等奖+2
10.2022年辽宁省大学生生命科学创新创业大赛三等奖（辽宁省教育厅，2022年7月）+2
11.第九届互联网+大学生创新创业大赛校赛银奖（沈阳师范大学大学生创新创业中心，2023年8月）+1
12.2022年挑战杯沈阳师范大学大学生创业计划竞赛三等奖（教务处，2022.8）+0.5
13.第八届互联网+大学生创新创业大赛校赛铜奖（沈阳师范大学大学生创新创业中心，2022年9月）+0.5</t>
  </si>
  <si>
    <t>1.东北三省一区大学生生态环保作品竞赛省级二等奖（辽宁省教育厅，2022年9月）+6
2.2022年辽宁省普通高校大学生智慧农业创新创业大赛决赛省级三等奖（辽宁省教育厅，2022年7月21日）+2
3.2021年（第三届）沈阳师范大学本科师范生微课设计竞赛教学设计二等奖（沈阳师范大学教务处、沈阳师范大学大学生创新创业中心、沈阳师范大学计算机与数学基础教学部，2021年12月）+2
4.2022年辽宁省大学生生命科学创新创业大赛创业成果组二等奖（辽宁省教育厅，2022年9月22日）+6
5.2022年辽宁省普通高等学校本科大学生动植物标本制作大赛二等奖（辽宁省教育厅，2022年12月）+3
6.2022年辽宁省大学生生命科学创新创业大赛创新成果组三等奖（辽宁省教育厅，2022年9月22日）+2</t>
  </si>
  <si>
    <t>1.《光周期对啮齿动物脂质代谢的影响》（《生命的化学》，2023年6月，省级）（合作：第二作者）+3
2.2023年全国大学生生命科学竞赛（科学探究类）（辽宁省教育厅，2023年7月）省级二等奖+3；
3.“挑战杯”沈阳师范大学大学生创业计划竞赛校级一等奖（沈阳师范大学学生处，2022.9）+2；
4.大创校级立项负责人（沈阳师范大学大学生创新创业中心，2022.5）+2；
5.动植物标本大赛校级二等奖成员（沈阳师范大学教务处，2022年9月）+1；
6.第四届师范生微课大赛校级三等奖（教务处，2022.12）+0.5
7.第八届互联网+大学生创业计划校级铜奖（沈阳师范大学大学生创新创业中心，2022年9月）+0.5
8.东北三省一区大学生生态环保作品竞赛二等奖负责人（辽宁省教育厅，2022年9月）+6
9.全国大学生生命科学竞赛辽宁省三等奖负责人（辽宁省大学生生命科学创新创业竞赛委员会，2022年8月）+4
10.2022年“挑战杯”辽宁省大学生创业计划竞赛省级铜奖（辽宁省教育厅，2021年6月）+2
11.沈阳师范大学标本大赛三等奖（沈阳师范大学，2021年12月）+1
12.2021大学生创新创业竞赛省级荣誉（沈阳师范大学大学生创新创业中心，2021年12月）+2</t>
  </si>
  <si>
    <t>1.2022年辽宁省普通高等学校本科大学生动植物标本制作大赛省级一等奖（辽宁省教育厅，2022年12月）+4;
2.省级大创结题农乐新头肉—基于多肉组培技术助农创业计划+4(辽宁省创新创业中心2022年5月)
3.挑战杯校级一等奖+2(沈阳师范大学2023年9月)；
4.2022年全国大学生生命科学竞赛三等奖（辽宁省大学生生命科学创新创业竞赛委员会，2022年8月）+4；
5.2022年“建行杯”辽宁省第八届“互联网+”大学生创新创业大赛校级银奖（沈阳师范大学，2022年9月）+2；
6.挑战杯省级二等奖+3（辽宁省教育厅2022年8月）；
7.动植物标本大赛二等奖+2（沈阳师范大学2021年12月）</t>
  </si>
  <si>
    <t>1.全国大学生生命科学竞赛辽宁省三等奖+2（辽宁省教育厅，2022年9月）；
2.辽宁省生命科学竞赛一等奖+8（辽宁省教育厅，2022年9月）；
3.动植物标本大赛校级三等奖+1（沈阳师范大学2021年10月）；
4.大创项目省级结题+1（辽宁省创新创业中心2022年5月）；
5.挑战杯校级三等奖+0.5（沈阳师范大学2022年9月）；
6.“互联网+”校级铜奖+0.5（沈阳师范大学2022年9月）；
7.第十六届“挑战杯”辽宁省大学生课外学术科技作品竞赛省级特等奖（共青团辽宁省委员会学校部，2023年8月）+4；
8.第八届全国大学生生命科学竞赛（创新创业类）国家级三等奖（全国大学生生命科学竞赛委员会，2023年8月）+3；
9.第八届全国大学生生命科学竞赛（科学探究类）省级二等奖（辽宁省教育厅，2023年7月）+3；10.第九届辽宁省互联网+大学生创新创业大赛省级铜奖（辽宁省教育厅，2023年8月）+2；
11.2023年（十八届）沈阳师范大学计算机设计竞赛《太阳与影子》二等奖（沈阳师范大学教务处，2023年4月）+2；
12.第四届沈阳师范大学本科师范生微课设计竞赛《蛋白质是生命活动的主要承担者》三等奖（沈阳师范大学教务处，2022年12月）+0.5</t>
  </si>
  <si>
    <t>1.2021年辽宁省大学生生命科学创新创业大赛三等奖（辽宁省大学生生命科学创新创业竞赛委员会，2021年9月)+2
2.2021年沈阳师范大学师范生教学基本功大赛三等奖(沈阳师范大学，2021年9月）+1
3.2022年辽宁省大学生生命科学创新创业大赛三等奖（辽宁省教育厅，2022年9月)+2
4.2022年全国大学生生命科学竞赛二等奖（辽宁省大学生生命科学创新创业竞赛委员会，2022年8月）+3
5.2022年全国大学生生命科学竞赛三等奖（辽宁省大学生生命科学创新创业竞赛委员会，2022年8月）+2
6.2022年“建行杯”辽宁省第八届“互联网+”大学生创新创业大赛校级银奖（沈阳师范大学，2022年9月）+1
7.2022年“挑战杯”沈阳师范大学大学生创业计划竞赛校级二等奖（沈阳师范大学，2022年9月）+1
8.第十一届“挑战杯”沈阳师范大学校级三等奖（沈阳师范大学，2023年9月）+0.5
9.省级大创结题（沈阳师范大学，2023年6月）+1
10.新课标形势下人教版高中生物新旧教材对比分析——以《分子与细胞》模块为例（世纪之星2022年10月，省级）（第一作者）+6</t>
  </si>
  <si>
    <t>1.大创省级项目（结题）主持人 +4
2.动植物标本大赛省级二等奖 +6
3.东北三省一区大学生生态环保作品竞赛优秀作品 +0.5   
4.中华人民共和国国家版权局计算机软件著作权登记证书 +5
5大学生创新创业计划项目结题证书国家级 +2         
6.2022年“建行杯”辽宁省第八届“互联网＋”大学生创新创业大赛产业赛道校级铜奖 +1
7.第十五届“挑战杯”辽宁省大学生课外学术科技作品竞赛省级三等奖 +4 
8.沈阳师范大学第十六届计算机设计竞赛微课与教学辅助校级二等奖 ＋2              
9.沈阳师范大学师范生教学基本功大赛书写组校级二等奖 +2</t>
  </si>
  <si>
    <t>1.2021年辽宁省生命科学创新创业大赛三等奖(辽宁省大学生生命科学创新创业大赛委员会，2021年9月)+2
2.2021年(第三届)沈阳师范大学本科生师范微课设计竞赛二等奖(2021年12月)+2
3.东北三省一区大学生生态环保作品竞赛二等奖(沈阳师范大学，2022年9月)+3
4.2022年辽宁省大学生生命科学创新创业大赛三等奖(辽宁省教育厅，2022年9月)＋2
5.2022年“建行杯”辽宁省第八届“互联网＋”大学生创新创业大赛产业赛道省级铜奖(辽宁省教育厅，2022年9月)＋2
6.全国大学生生命科学竞赛(2022，创新创业类)省级二等奖(辽宁省教育厅，2022年8月)＋3
7.2022年“挑战杯”中国大学生创业计划竞赛校级三等奖(沈阳师范大学，2022年9月)＋0.5
8.动植物标本大赛校级二等奖(沈阳师范大学，2022年12月)＋2
9.2023年“建行杯”第九届辽宁省“互联网＋”大学生创新创业大赛校级铜奖(沈阳师范大学，2023年9月)+0.5
10.第三届辽宁省大学生生命科学创新创业大赛暨第八届全国大学生生命科学竞赛(创新创业类)省级三等奖(辽宁省教育厅，2023年9月)＋4
11.沈阳师范大学第二届师范生教学基本功大赛二等奖(沈阳师范大学，2023年9月)＋2</t>
  </si>
  <si>
    <t>1.2021年辽宁省普通高等学校本科大学生动植物标本制作大赛校级三等奖（辽宁省教育厅，2021年11月）+0.5
2.省级大创结题（沈阳师范大学，2022年6月）+4
3.2022年“建行杯”辽宁省第八届“互联网+”大学生创新创业大赛校级铜奖（沈阳师范大学，2022年9月）+1
4.全国大学生生命科学竞赛三等奖（2021，创新创业类）（全国大学生生命科学竞赛委员会，2021年11月）+3
5.2022年全国大学生生命科学竞赛三等奖（辽宁省大学生生命科学创新创业竞赛委员会，2022年8月）+4
6.2021年沈阳师范大学师范生教学基本功大赛三等奖(沈阳师范大学，2021年9月）+1
7.第四届沈阳师范大学本科师范生微课设计竞赛《细胞中的糖类》二等奖（沈阳师范大学教务处，2022年12月）+1
8.第四届沈阳师范大学本科师范生微课设计竞赛《细胞中的糖类》教学设计一等奖（沈阳师范大学教务处，2022年12月）+2
9.内电解﹣沉水植物﹣微生物耦合体系处理黑臭水体效能及机制研究（《环境污染与防治》杂志社 2022年9月16日）第二作者+5
10.Strategy for Rapid and Stable Operation of Nitritation Using Formic Acid As a Selective Inhibitor（SCI发表2022年7月）（第二作者）+5</t>
  </si>
  <si>
    <t>生命科学学院推免应届本科学生综合素质测评结果  2020-2021/2021—2022/2022-2023学年2020级生物科学（师范）专业 文体测评成绩</t>
  </si>
  <si>
    <t>基础分（满分50）</t>
  </si>
  <si>
    <t>奖励分（满分50）</t>
  </si>
  <si>
    <t>文体测评得分</t>
  </si>
  <si>
    <t>文体测评排名</t>
  </si>
  <si>
    <t>1.“5.25”大学生心理健康教育团体辅导大赛三等奖，沈阳师范大学学生处，2021年7月
2.2021年沈阳师范大学一二九长跑第六名+4；
3.2021年沈阳师范大学校园文化青春领航工程“星火燎原 百年荣光”PPT设计大赛三等奖+6；
4.2021年沈阳师范大学“一起节约 引领风尚”创意海报比赛三等奖+6；
5.2021年生命科学学院“绿色校园 外卖止步”演讲比赛三等奖+3；
6.2021年沈阳师范大学“镂金剪彩庆七秩 薪火相传师大情”主题剪纸大赛优秀奖+0.5；
7.2021年暑期社会实践校级一等奖+10
8.“低碳环保新风尚 校园绿动新征程”绿色环保手抄报大赛三等奖+6
9.2023年一站式社区育人提升工程系列活动之优秀寝室文明公约比赛一等奖+10
10.“保障粮食安全 端牢中国饭碗”主题宣讲比赛活动三等奖+6
11.第四届新媒体大赛书画类作品二等奖+8
12.沈阳师范大学校园摄影大赛照片类作品三等奖+6
13.“激昂青春书华章”影视鉴赏比赛一等奖+5
14.“识生命之美 悟青春之志”海报比赛一等奖+2.5
15.“识生命之美 悟青春之志”海报比赛二等奖+2
16.“笔尖绘梦生新意 绿色践行正当时”地球徽章设计大赛一等奖+5</t>
  </si>
  <si>
    <t>1.2020年（第二届）沈阳师范大学本科师范生微课设计竞赛二等奖（沈阳师范大学教务处，2020年12月）+4；
2.沈阳师范大学大学生党史诵读比赛优秀奖（共青团沈阳师范大学委员会，2021年7月）+1；
3.沈阳师范大学“喜迎二十大、永远跟党走、奋进新征程”主题征文校级一等奖+10（沈阳师范大学2022年4月）；
4.青春领航工程之“绿色校园，外卖止步”主题演讲比赛二等奖+4（沈阳师范大学2021年10月）；5.青春领航工程之“生活大爆炸”知识竞赛三等奖+6（沈阳师范大学2022年11月）；
6.“喜迎一年双十一，废物利用从我做起”购物节环保二等奖+4（沈阳师范大学2021年11月）；
7.沈阳师范大学“墨染中华”书法评选比赛优秀奖+1（沈阳师范大学2021年12月）；
8.沈阳师范大学“美丽校园，我是行动者”摄影比赛优秀奖+1（沈阳师范大学2021年10月）；
9.校园文化青春领航工程“一‘件’倾心”沈阳师范大学大学生PPT设计大赛二等奖（共青团沈阳师范大学团委，2022年12月）+8
10.校园文化青春领航工程“慧心讲坛”沈阳师范大学家国情怀浸润体验活动三等奖（共青团沈阳师范大学委员会，2022年12月）+6
11.校园文化青春领航工程讲好“二十大”路上的雷锋故事演讲比赛三等奖（共青团沈阳师范大学委员会，2022年12月）+6
12.沈阳师范大学校园摄影比赛，照片类作品三等奖（共青团沈阳师范大学委员会，2023年5月）+6
13.学习贯彻党的二十大精神系列主题活动暨第四届新媒体大赛微团课视频类作品二等奖（共青团沈阳师范大学委员会，2023年3月）+8
14.沈阳师范大学“光影行止，美在师大”主题摄影二等奖（共青团沈阳师范大学生命科学学院团委，2023年3月）+4
15.星星知识竞答比赛一等奖（生命科学学院团委，2023年1月）+5
16.生命科学学院“激昂青春抒华章”影视鉴赏比赛二等奖（生命科学学院团委，2023年5月）+4
17.“守护蓝天精灵，共享美丽师大”鸟类知识竞答活动二等奖（生命科学学院团委，2023年5月）+4</t>
  </si>
  <si>
    <t>1.青春领航小视频大制作校级一等奖+10（沈阳师范大学2022年12月）
2.青春领航明日之师三等奖+6（沈阳师范大学2022年12月）
3.光影行止美在师大院级一等奖+3(沈阳师范大学生命科学学院2023年3月)
4.第五届思政情景微电影校级三等奖+3（沈阳师范大学2023年6月）
5.辽宁省第二届书法大赛校级一等奖+10（沈阳师范大学2023年4月）
6.青春领航绿色行动大学生环保科普志愿行校级一等奖+5（沈阳师范大学2022年12月）；
7.剪纸大赛校级优秀奖+1 （沈阳师范大学2021年12月）</t>
  </si>
  <si>
    <t>1.沈阳师范大学计算机微课设计大赛二等奖，沈阳师范大学教务处，2021年6月
2.易班logo设计大赛二等奖+4
3.沈阳师范大学师生书法大赛校级一等奖+10 
4. 2021年校级师范生教学基本功大赛书写组校级二等奖+8
5.辽宁省首届师生书法大赛省级二等奖  +16</t>
  </si>
  <si>
    <t>1.“团建百年，青春正好”第四届PPT设计大赛校级三等奖（共青团沈阳师范大学委员会，2022.12）+6；
2.“绿色行动”沈阳师范大学大学生环保科普志愿行活动校级一等奖（共青团沈阳师范大学委员会，2022.12）+10；
3.、“光影阑珊，拨寒现春”校园春日摄影活动院级三等奖（生命科学学院团委，2023年4月）+3；
4.“识生命之美，悟青春之志”海报比赛院级一等奖（生命科学学院团委，2023年1月）+2.5；
5.鸟类知识竞答活动院级二等奖（生命科学学院团委，2023年5月）+4；
6.守护星星的孩子知识竞答院级一等奖（生命科学学院团委，2023年1月）+5
7.2021年“明日之师”模拟授课大赛校级三等奖（共青团沈阳师范大学委员会，2021年12月）+6</t>
  </si>
  <si>
    <t>1.2021年寒假十个“一”系列——“一起节约，引领风尚”创意海报征集活动市级二等奖（共青团沈阳市委员会，2021年5月）+8
2.2022年“外研社.国才杯”全国英语阅读大赛校级二等奖（中国外语测评中心，2022年10月）+8</t>
  </si>
  <si>
    <t>1.沈阳师范大学第十五届“模拟面试大赛”三等奖(沈阳师范大学，2023年3月)＋6
2.沈阳师范大学第八届教学技能培训选拔赛三等奖(沈阳师范大学，2023年3月)＋6
3.“守护蓝天精灵，共享美丽师大”鸟类知识竞答活动院级二等奖＋4</t>
  </si>
  <si>
    <t>1.2021暑期社会实践校级一等奖（沈阳师范大学，2021年10月0）+5
2.  沈阳师范大学优秀寝室公约校级一等奖（沈阳师范大学，2023年6月）+10</t>
  </si>
  <si>
    <t>1.沈阳师范大学讲辩协会“求知求实，力行力思”辩论赛三等奖（生命科学学院 2020年12月）+3
1.沈阳师范生命科学学院第吴姐主持人大赛三等奖（2020年12月）+3</t>
  </si>
  <si>
    <t>1.2020年沈阳师范大学校园文化“青春领航工程”“激辩明理”辩论赛预赛最佳辩手（共青团沈阳师范大学委员会，2021年3月）+1
2.沈阳师范大学思想政治理论实践课2021年度优秀实践作品优秀奖（共青团沈阳师范大学委员会、沈阳师范大学马克思主义学院，2022年1月6日）+0.5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</si>
</sst>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4"/>
      <color theme="1"/>
      <name val="宋体"/>
      <charset val="134"/>
      <scheme val="minor"/>
    </font>
    <font>
      <sz val="14"/>
      <color theme="1"/>
      <name val="宋体"/>
      <charset val="134"/>
      <scheme val="minor"/>
    </font>
    <font>
      <b/>
      <sz val="18"/>
      <color theme="1"/>
      <name val="宋体"/>
      <charset val="134"/>
      <scheme val="minor"/>
    </font>
    <font>
      <sz val="12"/>
      <color theme="1"/>
      <name val="宋体"/>
      <charset val="134"/>
    </font>
    <font>
      <sz val="12"/>
      <color theme="1"/>
      <name val="宋体"/>
      <charset val="134"/>
      <scheme val="minor"/>
    </font>
    <font>
      <sz val="14"/>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176" fontId="2" fillId="0" borderId="0" xfId="0" applyNumberFormat="1"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lignment vertical="center"/>
    </xf>
    <xf numFmtId="0" fontId="0" fillId="0" borderId="2" xfId="0" applyBorder="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left" vertical="center" wrapText="1"/>
    </xf>
    <xf numFmtId="0" fontId="5" fillId="0" borderId="1" xfId="0" applyFont="1" applyBorder="1" applyAlignment="1">
      <alignment horizontal="center" vertical="center"/>
    </xf>
    <xf numFmtId="0" fontId="1" fillId="0" borderId="0" xfId="0" applyFont="1" applyAlignment="1">
      <alignment horizontal="center" vertical="center"/>
    </xf>
    <xf numFmtId="176" fontId="1" fillId="0" borderId="1" xfId="0" applyNumberFormat="1" applyFont="1" applyBorder="1" applyAlignment="1">
      <alignment horizontal="center" vertical="center"/>
    </xf>
    <xf numFmtId="0" fontId="0" fillId="0" borderId="0" xfId="0" applyAlignment="1">
      <alignment horizontal="center" vertical="center"/>
    </xf>
    <xf numFmtId="176" fontId="4" fillId="0" borderId="1" xfId="0" applyNumberFormat="1" applyFont="1" applyFill="1" applyBorder="1" applyAlignment="1">
      <alignment horizontal="center" vertical="center"/>
    </xf>
    <xf numFmtId="0" fontId="6" fillId="0" borderId="2" xfId="0" applyFont="1" applyBorder="1" applyAlignment="1">
      <alignment horizontal="center" vertical="center"/>
    </xf>
    <xf numFmtId="0" fontId="2" fillId="0" borderId="1" xfId="0" applyFont="1" applyBorder="1" applyAlignment="1">
      <alignment horizontal="center" vertical="center"/>
    </xf>
    <xf numFmtId="0" fontId="6" fillId="0" borderId="2" xfId="0" applyFont="1" applyBorder="1">
      <alignment vertical="center"/>
    </xf>
    <xf numFmtId="0" fontId="4"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0" Type="http://schemas.openxmlformats.org/officeDocument/2006/relationships/image" Target="media/image10.png"/><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8" Type="http://www.wps.cn/officeDocument/2020/cellImage" Target="cellimages.xml"/><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
  <sheetViews>
    <sheetView zoomScale="80" zoomScaleNormal="80" workbookViewId="0">
      <selection activeCell="P9" sqref="P9"/>
    </sheetView>
  </sheetViews>
  <sheetFormatPr defaultColWidth="9" defaultRowHeight="17.5"/>
  <cols>
    <col min="1" max="1" width="7" style="2" customWidth="1"/>
    <col min="2" max="2" width="10.3636363636364" style="2" customWidth="1"/>
    <col min="3" max="3" width="8.09090909090909" style="2" customWidth="1"/>
    <col min="4" max="5" width="11.2545454545455" style="2" customWidth="1"/>
    <col min="6" max="6" width="11.2545454545455" style="3" customWidth="1"/>
    <col min="7" max="7" width="11.2545454545455" style="2" customWidth="1"/>
    <col min="8" max="8" width="13.7545454545455" style="3" customWidth="1"/>
    <col min="9" max="9" width="11.2545454545455" style="2" customWidth="1"/>
    <col min="10" max="10" width="24.4545454545455" style="3" customWidth="1"/>
    <col min="11" max="11" width="21.8727272727273" style="2" customWidth="1"/>
    <col min="12" max="12" width="6.37272727272727" style="2" customWidth="1"/>
    <col min="13" max="13" width="11.2545454545455" style="2" customWidth="1"/>
    <col min="14" max="14" width="13.8727272727273" style="2" customWidth="1"/>
    <col min="15" max="15" width="11.2545454545455" style="2" customWidth="1"/>
    <col min="16" max="16" width="32.9545454545455" style="2" customWidth="1"/>
    <col min="17" max="16384" width="9" style="2"/>
  </cols>
  <sheetData>
    <row r="1" ht="48" customHeight="1" spans="1:16">
      <c r="A1" s="4" t="s">
        <v>0</v>
      </c>
      <c r="B1" s="4"/>
      <c r="C1" s="4"/>
      <c r="D1" s="4"/>
      <c r="E1" s="4"/>
      <c r="F1" s="5"/>
      <c r="G1" s="4"/>
      <c r="H1" s="5"/>
      <c r="I1" s="4"/>
      <c r="J1" s="5"/>
      <c r="K1" s="4"/>
      <c r="L1" s="4"/>
      <c r="M1" s="4"/>
      <c r="N1" s="4"/>
      <c r="O1" s="4"/>
      <c r="P1" s="4"/>
    </row>
    <row r="2" spans="1:4">
      <c r="A2" s="6" t="s">
        <v>1</v>
      </c>
      <c r="B2" s="6"/>
      <c r="C2" s="6"/>
      <c r="D2" s="6"/>
    </row>
    <row r="3" s="20" customFormat="1" ht="45" customHeight="1" spans="1:16">
      <c r="A3" s="7" t="s">
        <v>2</v>
      </c>
      <c r="B3" s="7" t="s">
        <v>3</v>
      </c>
      <c r="C3" s="7" t="s">
        <v>4</v>
      </c>
      <c r="D3" s="7" t="s">
        <v>5</v>
      </c>
      <c r="E3" s="7" t="s">
        <v>6</v>
      </c>
      <c r="F3" s="21" t="s">
        <v>7</v>
      </c>
      <c r="G3" s="7" t="s">
        <v>8</v>
      </c>
      <c r="H3" s="21" t="s">
        <v>9</v>
      </c>
      <c r="I3" s="7" t="s">
        <v>10</v>
      </c>
      <c r="J3" s="21" t="s">
        <v>11</v>
      </c>
      <c r="K3" s="7" t="s">
        <v>12</v>
      </c>
      <c r="L3" s="7" t="s">
        <v>13</v>
      </c>
      <c r="M3" s="7" t="s">
        <v>14</v>
      </c>
      <c r="N3" s="7" t="s">
        <v>15</v>
      </c>
      <c r="O3" s="7" t="s">
        <v>16</v>
      </c>
      <c r="P3" s="7" t="s">
        <v>17</v>
      </c>
    </row>
    <row r="4" ht="45" customHeight="1" spans="1:16">
      <c r="A4" s="9">
        <v>1</v>
      </c>
      <c r="B4" s="27" t="s">
        <v>18</v>
      </c>
      <c r="C4" s="27" t="s">
        <v>19</v>
      </c>
      <c r="D4" s="9">
        <v>97.58</v>
      </c>
      <c r="E4" s="9" t="s">
        <v>20</v>
      </c>
      <c r="F4" s="10">
        <v>66.5</v>
      </c>
      <c r="G4" s="9" t="str">
        <f>VLOOKUP(C4,德育测评!C4:I13,7,FALSE)</f>
        <v>31/121</v>
      </c>
      <c r="H4" s="10">
        <v>55.3333333333333</v>
      </c>
      <c r="I4" s="9" t="s">
        <v>21</v>
      </c>
      <c r="J4" s="23">
        <v>87.1393333333333</v>
      </c>
      <c r="K4" s="9" t="s">
        <v>22</v>
      </c>
      <c r="L4" s="22">
        <v>3.56</v>
      </c>
      <c r="M4" s="24">
        <v>554</v>
      </c>
      <c r="N4" s="24" t="s">
        <v>23</v>
      </c>
      <c r="O4" s="14" t="str">
        <f>_xlfn.DISPIMG("ID_DF2F570BB3D54FC1862B89F718AFE81A",1)</f>
        <v>=DISPIMG("ID_DF2F570BB3D54FC1862B89F718AFE81A",1)</v>
      </c>
      <c r="P4" s="13"/>
    </row>
    <row r="5" ht="45" customHeight="1" spans="1:16">
      <c r="A5" s="9">
        <v>2</v>
      </c>
      <c r="B5" s="27" t="s">
        <v>24</v>
      </c>
      <c r="C5" s="27" t="s">
        <v>25</v>
      </c>
      <c r="D5" s="9">
        <v>97.39</v>
      </c>
      <c r="E5" s="9" t="s">
        <v>26</v>
      </c>
      <c r="F5" s="10">
        <v>89.5</v>
      </c>
      <c r="G5" s="9" t="s">
        <v>26</v>
      </c>
      <c r="H5" s="10">
        <v>77.1666666666667</v>
      </c>
      <c r="I5" s="9" t="s">
        <v>20</v>
      </c>
      <c r="J5" s="23">
        <v>93.7896666666667</v>
      </c>
      <c r="K5" s="9" t="s">
        <v>20</v>
      </c>
      <c r="L5" s="25">
        <v>3.32</v>
      </c>
      <c r="M5" s="25">
        <v>425</v>
      </c>
      <c r="N5" s="25" t="s">
        <v>27</v>
      </c>
      <c r="O5" s="13" t="str">
        <f>_xlfn.DISPIMG("ID_A625770DA113415699946646CC5AD8BC",1)</f>
        <v>=DISPIMG("ID_A625770DA113415699946646CC5AD8BC",1)</v>
      </c>
      <c r="P5" s="13"/>
    </row>
    <row r="6" ht="45" customHeight="1" spans="1:16">
      <c r="A6" s="9">
        <v>3</v>
      </c>
      <c r="B6" s="27" t="s">
        <v>28</v>
      </c>
      <c r="C6" s="27" t="s">
        <v>29</v>
      </c>
      <c r="D6" s="9">
        <v>97.31</v>
      </c>
      <c r="E6" s="22" t="s">
        <v>30</v>
      </c>
      <c r="F6" s="10">
        <v>73.5</v>
      </c>
      <c r="G6" s="9" t="s">
        <v>31</v>
      </c>
      <c r="H6" s="10">
        <v>50.5</v>
      </c>
      <c r="I6" s="9" t="s">
        <v>32</v>
      </c>
      <c r="J6" s="23">
        <v>87.867</v>
      </c>
      <c r="K6" s="9" t="s">
        <v>33</v>
      </c>
      <c r="L6" s="24">
        <v>3.52</v>
      </c>
      <c r="M6" s="24">
        <v>488</v>
      </c>
      <c r="N6" s="24" t="s">
        <v>23</v>
      </c>
      <c r="O6" s="14" t="str">
        <f>_xlfn.DISPIMG("ID_937B9EC808E74F0EA1A5018BBB98604E",1)</f>
        <v>=DISPIMG("ID_937B9EC808E74F0EA1A5018BBB98604E",1)</v>
      </c>
      <c r="P6" s="13"/>
    </row>
    <row r="7" ht="46" customHeight="1" spans="1:16">
      <c r="A7" s="9">
        <v>4</v>
      </c>
      <c r="B7" s="27" t="s">
        <v>34</v>
      </c>
      <c r="C7" s="27" t="s">
        <v>35</v>
      </c>
      <c r="D7" s="9">
        <v>96.85</v>
      </c>
      <c r="E7" s="9" t="s">
        <v>36</v>
      </c>
      <c r="F7" s="10">
        <v>75.3333333333333</v>
      </c>
      <c r="G7" s="9" t="s">
        <v>37</v>
      </c>
      <c r="H7" s="10">
        <v>62.1666666666667</v>
      </c>
      <c r="I7" s="9" t="s">
        <v>31</v>
      </c>
      <c r="J7" s="23">
        <v>89.0783333333333</v>
      </c>
      <c r="K7" s="9" t="s">
        <v>36</v>
      </c>
      <c r="L7" s="24">
        <v>3.45</v>
      </c>
      <c r="M7" s="24">
        <v>475</v>
      </c>
      <c r="N7" s="24" t="s">
        <v>23</v>
      </c>
      <c r="O7" t="str">
        <f>_xlfn.DISPIMG("ID_6953D25FDFEE42B391154A2969F4F408",1)</f>
        <v>=DISPIMG("ID_6953D25FDFEE42B391154A2969F4F408",1)</v>
      </c>
      <c r="P7" s="13"/>
    </row>
    <row r="8" ht="41" customHeight="1" spans="1:16">
      <c r="A8" s="9">
        <v>5</v>
      </c>
      <c r="B8" s="27" t="s">
        <v>38</v>
      </c>
      <c r="C8" s="27" t="s">
        <v>39</v>
      </c>
      <c r="D8" s="9">
        <v>95.22</v>
      </c>
      <c r="E8" s="9" t="s">
        <v>33</v>
      </c>
      <c r="F8" s="10">
        <v>80</v>
      </c>
      <c r="G8" s="9" t="s">
        <v>33</v>
      </c>
      <c r="H8" s="10">
        <v>69</v>
      </c>
      <c r="I8" s="9" t="s">
        <v>36</v>
      </c>
      <c r="J8" s="23">
        <v>89.554</v>
      </c>
      <c r="K8" s="9" t="s">
        <v>30</v>
      </c>
      <c r="L8" s="24">
        <v>3.35</v>
      </c>
      <c r="M8" s="24">
        <v>493</v>
      </c>
      <c r="N8" s="24" t="s">
        <v>23</v>
      </c>
      <c r="O8" s="14" t="str">
        <f>_xlfn.DISPIMG("ID_302EB7B16391472C926606CE189DCC9D",1)</f>
        <v>=DISPIMG("ID_302EB7B16391472C926606CE189DCC9D",1)</v>
      </c>
      <c r="P8" s="13"/>
    </row>
    <row r="9" ht="49" customHeight="1" spans="1:16">
      <c r="A9" s="9">
        <v>6</v>
      </c>
      <c r="B9" s="27" t="s">
        <v>40</v>
      </c>
      <c r="C9" s="27" t="s">
        <v>41</v>
      </c>
      <c r="D9" s="9">
        <v>94.79</v>
      </c>
      <c r="E9" s="22" t="s">
        <v>22</v>
      </c>
      <c r="F9" s="10">
        <v>90</v>
      </c>
      <c r="G9" s="9" t="s">
        <v>20</v>
      </c>
      <c r="H9" s="10">
        <v>76.6666666666667</v>
      </c>
      <c r="I9" s="9" t="s">
        <v>26</v>
      </c>
      <c r="J9" s="23">
        <v>92.0196666666667</v>
      </c>
      <c r="K9" s="9" t="s">
        <v>26</v>
      </c>
      <c r="L9" s="24">
        <v>3.39</v>
      </c>
      <c r="M9" s="24">
        <v>492</v>
      </c>
      <c r="N9" s="24" t="s">
        <v>23</v>
      </c>
      <c r="O9" s="14" t="str">
        <f>_xlfn.DISPIMG("ID_B4E3EE1A9229466C9C8D7770087B0A3E",1)</f>
        <v>=DISPIMG("ID_B4E3EE1A9229466C9C8D7770087B0A3E",1)</v>
      </c>
      <c r="P9" s="13"/>
    </row>
    <row r="10" ht="46" customHeight="1" spans="1:16">
      <c r="A10" s="9">
        <v>7</v>
      </c>
      <c r="B10" s="27" t="s">
        <v>42</v>
      </c>
      <c r="C10" s="27" t="s">
        <v>43</v>
      </c>
      <c r="D10" s="9">
        <v>94.52</v>
      </c>
      <c r="E10" s="9" t="s">
        <v>44</v>
      </c>
      <c r="F10" s="10">
        <v>69.8333333333333</v>
      </c>
      <c r="G10" s="9" t="s">
        <v>45</v>
      </c>
      <c r="H10" s="10">
        <v>55</v>
      </c>
      <c r="I10" s="9" t="s">
        <v>46</v>
      </c>
      <c r="J10" s="23">
        <v>85.6306666666667</v>
      </c>
      <c r="K10" s="9" t="s">
        <v>47</v>
      </c>
      <c r="L10" s="24">
        <v>3.37</v>
      </c>
      <c r="M10" s="24">
        <v>470</v>
      </c>
      <c r="N10" s="24" t="s">
        <v>23</v>
      </c>
      <c r="O10" s="14" t="str">
        <f>_xlfn.DISPIMG("ID_22155720953D4F46AD40ADC358D904E0",1)</f>
        <v>=DISPIMG("ID_22155720953D4F46AD40ADC358D904E0",1)</v>
      </c>
      <c r="P10" s="13"/>
    </row>
    <row r="11" ht="40" customHeight="1" spans="1:16">
      <c r="A11" s="9">
        <v>8</v>
      </c>
      <c r="B11" s="27" t="s">
        <v>48</v>
      </c>
      <c r="C11" s="27" t="s">
        <v>49</v>
      </c>
      <c r="D11" s="9">
        <v>93.54</v>
      </c>
      <c r="E11" s="9" t="s">
        <v>47</v>
      </c>
      <c r="F11" s="10">
        <v>76.1666666666667</v>
      </c>
      <c r="G11" s="9" t="s">
        <v>47</v>
      </c>
      <c r="H11" s="10">
        <v>64</v>
      </c>
      <c r="I11" s="9" t="s">
        <v>44</v>
      </c>
      <c r="J11" s="23">
        <v>87.1113333333333</v>
      </c>
      <c r="K11" s="9" t="s">
        <v>44</v>
      </c>
      <c r="L11" s="24">
        <v>3.06</v>
      </c>
      <c r="M11" s="24">
        <v>379</v>
      </c>
      <c r="N11" s="24" t="s">
        <v>27</v>
      </c>
      <c r="O11" s="26" t="str">
        <f>_xlfn.DISPIMG("ID_F1533919DDAB465C803FAC842B00F413",1)</f>
        <v>=DISPIMG("ID_F1533919DDAB465C803FAC842B00F413",1)</v>
      </c>
      <c r="P11"/>
    </row>
    <row r="12" ht="55" customHeight="1" spans="1:16">
      <c r="A12" s="9">
        <v>9</v>
      </c>
      <c r="B12" s="27" t="s">
        <v>50</v>
      </c>
      <c r="C12" s="27" t="s">
        <v>51</v>
      </c>
      <c r="D12" s="9">
        <v>93.32</v>
      </c>
      <c r="E12" s="9" t="s">
        <v>37</v>
      </c>
      <c r="F12" s="10">
        <v>66.5</v>
      </c>
      <c r="G12" s="9" t="s">
        <v>52</v>
      </c>
      <c r="H12" s="10">
        <v>55.3333333333333</v>
      </c>
      <c r="I12" s="9" t="s">
        <v>53</v>
      </c>
      <c r="J12" s="23">
        <v>84.1573333333333</v>
      </c>
      <c r="K12" s="9" t="s">
        <v>54</v>
      </c>
      <c r="L12" s="24">
        <v>3.19</v>
      </c>
      <c r="M12" s="24">
        <v>441</v>
      </c>
      <c r="N12" s="24" t="s">
        <v>23</v>
      </c>
      <c r="O12" s="14" t="str">
        <f>_xlfn.DISPIMG("ID_AEE11C5B12554BDE9FE70FB69778BD7A",1)</f>
        <v>=DISPIMG("ID_AEE11C5B12554BDE9FE70FB69778BD7A",1)</v>
      </c>
      <c r="P12" s="13"/>
    </row>
    <row r="13" ht="36" customHeight="1" spans="1:16">
      <c r="A13" s="9">
        <v>10</v>
      </c>
      <c r="B13" s="27" t="s">
        <v>55</v>
      </c>
      <c r="C13" s="27" t="s">
        <v>56</v>
      </c>
      <c r="D13" s="9">
        <v>93.07</v>
      </c>
      <c r="E13" s="9" t="s">
        <v>31</v>
      </c>
      <c r="F13" s="10">
        <v>67.8333333333333</v>
      </c>
      <c r="G13" s="9" t="s">
        <v>57</v>
      </c>
      <c r="H13" s="10">
        <v>51.5</v>
      </c>
      <c r="I13" s="9" t="s">
        <v>58</v>
      </c>
      <c r="J13" s="23">
        <v>83.8656666666667</v>
      </c>
      <c r="K13" s="9" t="s">
        <v>45</v>
      </c>
      <c r="L13" s="24">
        <v>3.27</v>
      </c>
      <c r="M13" s="24">
        <v>476</v>
      </c>
      <c r="N13" s="24" t="s">
        <v>23</v>
      </c>
      <c r="O13" s="26" t="str">
        <f>_xlfn.DISPIMG("ID_30D659AE7A424B868CC227EA4719705B",1)</f>
        <v>=DISPIMG("ID_30D659AE7A424B868CC227EA4719705B",1)</v>
      </c>
      <c r="P13" s="13"/>
    </row>
    <row r="16" ht="45" customHeight="1" spans="4:10">
      <c r="D16" s="2" t="s">
        <v>59</v>
      </c>
      <c r="F16" s="2"/>
      <c r="G16" s="2" t="s">
        <v>60</v>
      </c>
      <c r="J16" s="2"/>
    </row>
  </sheetData>
  <mergeCells count="2">
    <mergeCell ref="A1:P1"/>
    <mergeCell ref="A2:D2"/>
  </mergeCells>
  <pageMargins left="0.75" right="0.75" top="1" bottom="1" header="0.5" footer="0.5"/>
  <pageSetup paperSize="9" scale="6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6"/>
  <sheetViews>
    <sheetView zoomScale="72" zoomScaleNormal="72" topLeftCell="A5" workbookViewId="0">
      <selection activeCell="J7" sqref="J7:N7"/>
    </sheetView>
  </sheetViews>
  <sheetFormatPr defaultColWidth="9" defaultRowHeight="17.5"/>
  <cols>
    <col min="1" max="1" width="6.37272727272727" style="2"/>
    <col min="2" max="2" width="10.3636363636364" style="2" customWidth="1"/>
    <col min="3" max="3" width="8.09090909090909" style="2" customWidth="1"/>
    <col min="4" max="5" width="22" style="2" customWidth="1"/>
    <col min="6" max="7" width="11.2545454545455" style="2" customWidth="1"/>
    <col min="8" max="8" width="15.2545454545455" style="3" customWidth="1"/>
    <col min="9" max="14" width="16.5" style="2" customWidth="1"/>
    <col min="15" max="15" width="11.2545454545455" style="2" customWidth="1"/>
    <col min="16" max="16" width="19.8181818181818" style="2" customWidth="1"/>
    <col min="17" max="20" width="9" style="2"/>
    <col min="21" max="21" width="27.1363636363636" style="2" customWidth="1"/>
    <col min="22" max="16384" width="9" style="2"/>
  </cols>
  <sheetData>
    <row r="1" ht="62" customHeight="1" spans="1:21">
      <c r="A1" s="4" t="s">
        <v>61</v>
      </c>
      <c r="B1" s="4"/>
      <c r="C1" s="4"/>
      <c r="D1" s="4"/>
      <c r="E1" s="4"/>
      <c r="F1" s="4"/>
      <c r="G1" s="4"/>
      <c r="H1" s="5"/>
      <c r="I1" s="4"/>
      <c r="J1" s="4"/>
      <c r="K1" s="4"/>
      <c r="L1" s="4"/>
      <c r="M1" s="4"/>
      <c r="N1" s="4"/>
      <c r="O1" s="4"/>
      <c r="P1" s="4"/>
      <c r="Q1" s="4"/>
      <c r="R1" s="4"/>
      <c r="S1" s="4"/>
      <c r="T1" s="4"/>
      <c r="U1" s="4"/>
    </row>
    <row r="2" spans="1:4">
      <c r="A2" s="6" t="s">
        <v>1</v>
      </c>
      <c r="B2" s="6"/>
      <c r="C2" s="6"/>
      <c r="D2" s="6"/>
    </row>
    <row r="3" s="1" customFormat="1" ht="48" customHeight="1" spans="1:16">
      <c r="A3" s="7" t="s">
        <v>2</v>
      </c>
      <c r="B3" s="7" t="s">
        <v>3</v>
      </c>
      <c r="C3" s="7" t="s">
        <v>4</v>
      </c>
      <c r="D3" s="7" t="s">
        <v>62</v>
      </c>
      <c r="E3" s="7" t="s">
        <v>63</v>
      </c>
      <c r="F3" s="7" t="s">
        <v>64</v>
      </c>
      <c r="G3" s="7" t="s">
        <v>65</v>
      </c>
      <c r="H3" s="8" t="s">
        <v>66</v>
      </c>
      <c r="I3" s="7" t="s">
        <v>67</v>
      </c>
      <c r="J3" s="7" t="s">
        <v>68</v>
      </c>
      <c r="K3" s="7"/>
      <c r="L3" s="7"/>
      <c r="M3" s="7"/>
      <c r="N3" s="7"/>
      <c r="O3" s="7" t="s">
        <v>16</v>
      </c>
      <c r="P3" s="7" t="s">
        <v>17</v>
      </c>
    </row>
    <row r="4" ht="342" customHeight="1" spans="1:16">
      <c r="A4" s="9">
        <v>1</v>
      </c>
      <c r="B4" s="27" t="s">
        <v>40</v>
      </c>
      <c r="C4" s="27" t="s">
        <v>41</v>
      </c>
      <c r="D4" s="9">
        <v>180</v>
      </c>
      <c r="E4" s="9">
        <v>90</v>
      </c>
      <c r="F4" s="9">
        <v>0</v>
      </c>
      <c r="G4" s="9">
        <v>270</v>
      </c>
      <c r="H4" s="10">
        <v>90</v>
      </c>
      <c r="I4" s="9" t="s">
        <v>20</v>
      </c>
      <c r="J4" s="11" t="s">
        <v>69</v>
      </c>
      <c r="K4" s="12"/>
      <c r="L4" s="12"/>
      <c r="M4" s="12"/>
      <c r="N4" s="12"/>
      <c r="O4" s="14" t="str">
        <f>_xlfn.DISPIMG("ID_B4E3EE1A9229466C9C8D7770087B0A3E",1)</f>
        <v>=DISPIMG("ID_B4E3EE1A9229466C9C8D7770087B0A3E",1)</v>
      </c>
      <c r="P4" s="13"/>
    </row>
    <row r="5" ht="409" customHeight="1" spans="1:16">
      <c r="A5" s="9">
        <v>2</v>
      </c>
      <c r="B5" s="27" t="s">
        <v>24</v>
      </c>
      <c r="C5" s="27" t="s">
        <v>25</v>
      </c>
      <c r="D5" s="9">
        <v>180</v>
      </c>
      <c r="E5" s="9">
        <v>88.5</v>
      </c>
      <c r="F5" s="9">
        <v>0</v>
      </c>
      <c r="G5" s="9">
        <v>268.5</v>
      </c>
      <c r="H5" s="10">
        <v>89.5</v>
      </c>
      <c r="I5" s="9" t="s">
        <v>26</v>
      </c>
      <c r="J5" s="11" t="s">
        <v>70</v>
      </c>
      <c r="K5" s="12"/>
      <c r="L5" s="12"/>
      <c r="M5" s="12"/>
      <c r="N5" s="12"/>
      <c r="O5" s="13" t="str">
        <f>_xlfn.DISPIMG("ID_2F39DA3F350E42988D374435E2814194",1)</f>
        <v>=DISPIMG("ID_2F39DA3F350E42988D374435E2814194",1)</v>
      </c>
      <c r="P5" s="13"/>
    </row>
    <row r="6" ht="55" customHeight="1" spans="1:16">
      <c r="A6" s="9">
        <v>3</v>
      </c>
      <c r="B6" s="27" t="s">
        <v>38</v>
      </c>
      <c r="C6" s="27" t="s">
        <v>39</v>
      </c>
      <c r="D6" s="9">
        <v>180</v>
      </c>
      <c r="E6" s="9">
        <v>60</v>
      </c>
      <c r="F6" s="9">
        <v>0</v>
      </c>
      <c r="G6" s="9">
        <v>240</v>
      </c>
      <c r="H6" s="10">
        <v>80</v>
      </c>
      <c r="I6" s="9" t="s">
        <v>33</v>
      </c>
      <c r="J6" s="15" t="s">
        <v>71</v>
      </c>
      <c r="K6" s="16"/>
      <c r="L6" s="16"/>
      <c r="M6" s="16"/>
      <c r="N6" s="16"/>
      <c r="O6" s="14" t="str">
        <f>_xlfn.DISPIMG("ID_302EB7B16391472C926606CE189DCC9D",1)</f>
        <v>=DISPIMG("ID_302EB7B16391472C926606CE189DCC9D",1)</v>
      </c>
      <c r="P6" s="13"/>
    </row>
    <row r="7" ht="72" customHeight="1" spans="1:19">
      <c r="A7" s="9">
        <v>4</v>
      </c>
      <c r="B7" s="27" t="s">
        <v>48</v>
      </c>
      <c r="C7" s="27" t="s">
        <v>49</v>
      </c>
      <c r="D7" s="9">
        <v>180</v>
      </c>
      <c r="E7" s="9">
        <v>48.5</v>
      </c>
      <c r="F7" s="9">
        <v>0</v>
      </c>
      <c r="G7" s="9">
        <v>228.5</v>
      </c>
      <c r="H7" s="10">
        <v>76.1666666666667</v>
      </c>
      <c r="I7" s="9" t="s">
        <v>47</v>
      </c>
      <c r="J7" s="15" t="s">
        <v>72</v>
      </c>
      <c r="K7" s="16"/>
      <c r="L7" s="16"/>
      <c r="M7" s="16"/>
      <c r="N7" s="16"/>
      <c r="O7" s="13" t="str">
        <f>_xlfn.DISPIMG("ID_BD1D890BAAB44C0FBF637F98A81D4356",1)</f>
        <v>=DISPIMG("ID_BD1D890BAAB44C0FBF637F98A81D4356",1)</v>
      </c>
      <c r="P7" s="13"/>
      <c r="S7"/>
    </row>
    <row r="8" ht="74" customHeight="1" spans="1:16">
      <c r="A8" s="9">
        <v>5</v>
      </c>
      <c r="B8" s="27" t="s">
        <v>34</v>
      </c>
      <c r="C8" s="27" t="s">
        <v>35</v>
      </c>
      <c r="D8" s="9">
        <v>180</v>
      </c>
      <c r="E8" s="9">
        <v>46</v>
      </c>
      <c r="F8" s="9">
        <v>0</v>
      </c>
      <c r="G8" s="9">
        <v>226</v>
      </c>
      <c r="H8" s="10">
        <v>75.3333333333333</v>
      </c>
      <c r="I8" s="9" t="s">
        <v>37</v>
      </c>
      <c r="J8" s="15" t="s">
        <v>73</v>
      </c>
      <c r="K8" s="16"/>
      <c r="L8" s="16"/>
      <c r="M8" s="16"/>
      <c r="N8" s="16"/>
      <c r="O8" t="str">
        <f>_xlfn.DISPIMG("ID_6953D25FDFEE42B391154A2969F4F408",1)</f>
        <v>=DISPIMG("ID_6953D25FDFEE42B391154A2969F4F408",1)</v>
      </c>
      <c r="P8" s="13"/>
    </row>
    <row r="9" ht="91" customHeight="1" spans="1:16">
      <c r="A9" s="9">
        <v>6</v>
      </c>
      <c r="B9" s="27" t="s">
        <v>28</v>
      </c>
      <c r="C9" s="27" t="s">
        <v>29</v>
      </c>
      <c r="D9" s="9">
        <v>180</v>
      </c>
      <c r="E9" s="9">
        <v>40.5</v>
      </c>
      <c r="F9" s="9">
        <v>0</v>
      </c>
      <c r="G9" s="9">
        <v>220.5</v>
      </c>
      <c r="H9" s="10">
        <v>73.5</v>
      </c>
      <c r="I9" s="9" t="s">
        <v>31</v>
      </c>
      <c r="J9" s="15" t="s">
        <v>74</v>
      </c>
      <c r="K9" s="16"/>
      <c r="L9" s="16"/>
      <c r="M9" s="16"/>
      <c r="N9" s="16"/>
      <c r="O9" s="14" t="str">
        <f>_xlfn.DISPIMG("ID_937B9EC808E74F0EA1A5018BBB98604E",1)</f>
        <v>=DISPIMG("ID_937B9EC808E74F0EA1A5018BBB98604E",1)</v>
      </c>
      <c r="P9" s="13"/>
    </row>
    <row r="10" ht="280" customHeight="1" spans="1:16">
      <c r="A10"/>
      <c r="B10" s="27" t="s">
        <v>42</v>
      </c>
      <c r="C10" s="27" t="s">
        <v>43</v>
      </c>
      <c r="D10" s="9">
        <v>180</v>
      </c>
      <c r="E10" s="9">
        <v>29.5</v>
      </c>
      <c r="F10" s="9">
        <v>0</v>
      </c>
      <c r="G10" s="9">
        <v>209.5</v>
      </c>
      <c r="H10" s="10">
        <v>69.8333333333333</v>
      </c>
      <c r="I10" s="9" t="s">
        <v>45</v>
      </c>
      <c r="J10" s="15" t="s">
        <v>75</v>
      </c>
      <c r="K10" s="16"/>
      <c r="L10" s="16"/>
      <c r="M10" s="16"/>
      <c r="N10" s="16"/>
      <c r="O10" s="14" t="str">
        <f>_xlfn.DISPIMG("ID_22155720953D4F46AD40ADC358D904E0",1)</f>
        <v>=DISPIMG("ID_22155720953D4F46AD40ADC358D904E0",1)</v>
      </c>
      <c r="P10" s="13"/>
    </row>
    <row r="11" ht="82" customHeight="1" spans="1:16">
      <c r="A11" s="9">
        <v>8</v>
      </c>
      <c r="B11" s="27" t="s">
        <v>55</v>
      </c>
      <c r="C11" s="27" t="s">
        <v>56</v>
      </c>
      <c r="D11" s="9">
        <v>180</v>
      </c>
      <c r="E11" s="9">
        <v>23.5</v>
      </c>
      <c r="F11" s="9">
        <v>0</v>
      </c>
      <c r="G11" s="9">
        <v>203.5</v>
      </c>
      <c r="H11" s="10">
        <v>67.8333333333333</v>
      </c>
      <c r="I11" s="9" t="s">
        <v>57</v>
      </c>
      <c r="J11" s="15" t="s">
        <v>76</v>
      </c>
      <c r="K11" s="16"/>
      <c r="L11" s="16"/>
      <c r="M11" s="16"/>
      <c r="N11" s="16"/>
      <c r="O11" s="13" t="str">
        <f>_xlfn.DISPIMG("ID_4EDFFA72094B47CBA537F1742DDB5FE4",1)</f>
        <v>=DISPIMG("ID_4EDFFA72094B47CBA537F1742DDB5FE4",1)</v>
      </c>
      <c r="P11" s="13"/>
    </row>
    <row r="12" ht="83" customHeight="1" spans="1:16">
      <c r="A12" s="9">
        <v>9</v>
      </c>
      <c r="B12" s="27" t="s">
        <v>18</v>
      </c>
      <c r="C12" s="27" t="s">
        <v>19</v>
      </c>
      <c r="D12" s="9">
        <v>180</v>
      </c>
      <c r="E12" s="9">
        <v>19.5</v>
      </c>
      <c r="F12" s="9">
        <v>0</v>
      </c>
      <c r="G12" s="9">
        <v>199.5</v>
      </c>
      <c r="H12" s="10">
        <v>66.5</v>
      </c>
      <c r="I12" s="9" t="s">
        <v>77</v>
      </c>
      <c r="J12" s="15" t="s">
        <v>78</v>
      </c>
      <c r="K12" s="16"/>
      <c r="L12" s="16"/>
      <c r="M12" s="16"/>
      <c r="N12" s="16"/>
      <c r="O12" s="14" t="str">
        <f>_xlfn.DISPIMG("ID_DF2F570BB3D54FC1862B89F718AFE81A",1)</f>
        <v>=DISPIMG("ID_DF2F570BB3D54FC1862B89F718AFE81A",1)</v>
      </c>
      <c r="P12" s="13"/>
    </row>
    <row r="13" ht="113" customHeight="1" spans="1:19">
      <c r="A13" s="9">
        <v>10</v>
      </c>
      <c r="B13" s="27" t="s">
        <v>50</v>
      </c>
      <c r="C13" s="27" t="s">
        <v>51</v>
      </c>
      <c r="D13" s="9">
        <v>180</v>
      </c>
      <c r="E13" s="9">
        <v>19.5</v>
      </c>
      <c r="F13" s="9">
        <v>0</v>
      </c>
      <c r="G13" s="9">
        <v>199.5</v>
      </c>
      <c r="H13" s="10">
        <v>66.5</v>
      </c>
      <c r="I13" s="9" t="s">
        <v>52</v>
      </c>
      <c r="J13" s="15" t="s">
        <v>79</v>
      </c>
      <c r="K13" s="16"/>
      <c r="L13" s="16"/>
      <c r="M13" s="16"/>
      <c r="N13" s="16"/>
      <c r="O13" s="14" t="str">
        <f>_xlfn.DISPIMG("ID_AEE11C5B12554BDE9FE70FB69778BD7A",1)</f>
        <v>=DISPIMG("ID_AEE11C5B12554BDE9FE70FB69778BD7A",1)</v>
      </c>
      <c r="P13" s="13"/>
      <c r="S13"/>
    </row>
    <row r="16" ht="45" customHeight="1" spans="4:7">
      <c r="D16" s="2" t="s">
        <v>59</v>
      </c>
      <c r="G16" s="2" t="s">
        <v>60</v>
      </c>
    </row>
  </sheetData>
  <sortState ref="A1:P122">
    <sortCondition ref="H1" descending="1"/>
  </sortState>
  <mergeCells count="13">
    <mergeCell ref="A1:U1"/>
    <mergeCell ref="A2:D2"/>
    <mergeCell ref="J3:N3"/>
    <mergeCell ref="J4:N4"/>
    <mergeCell ref="J5:N5"/>
    <mergeCell ref="J6:N6"/>
    <mergeCell ref="J7:N7"/>
    <mergeCell ref="J8:N8"/>
    <mergeCell ref="J9:N9"/>
    <mergeCell ref="J10:N10"/>
    <mergeCell ref="J11:N11"/>
    <mergeCell ref="J12:N12"/>
    <mergeCell ref="J13:N13"/>
  </mergeCells>
  <pageMargins left="0.75" right="0.75" top="1" bottom="1" header="0.5" footer="0.5"/>
  <pageSetup paperSize="9" scale="6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zoomScale="43" zoomScaleNormal="43" topLeftCell="A9" workbookViewId="0">
      <selection activeCell="L16" sqref="L16"/>
    </sheetView>
  </sheetViews>
  <sheetFormatPr defaultColWidth="9" defaultRowHeight="17.5"/>
  <cols>
    <col min="1" max="1" width="6.37272727272727" style="2"/>
    <col min="2" max="2" width="10.3636363636364" style="2" customWidth="1"/>
    <col min="3" max="3" width="24.2090909090909" style="2" customWidth="1"/>
    <col min="4" max="4" width="32.3727272727273" style="2" customWidth="1"/>
    <col min="5" max="6" width="11.2545454545455" style="2" customWidth="1"/>
    <col min="7" max="7" width="15.5" style="3" customWidth="1"/>
    <col min="8" max="13" width="21" style="2" customWidth="1"/>
    <col min="14" max="14" width="11.2545454545455" style="2" customWidth="1"/>
    <col min="15" max="15" width="30.0909090909091" style="2" customWidth="1"/>
    <col min="16" max="16384" width="9" style="2"/>
  </cols>
  <sheetData>
    <row r="1" ht="47" customHeight="1" spans="1:18">
      <c r="A1" s="4" t="s">
        <v>80</v>
      </c>
      <c r="B1" s="4"/>
      <c r="C1" s="4"/>
      <c r="D1" s="4"/>
      <c r="E1" s="4"/>
      <c r="F1" s="4"/>
      <c r="G1" s="4"/>
      <c r="H1" s="4"/>
      <c r="I1" s="4"/>
      <c r="J1" s="4"/>
      <c r="K1" s="4"/>
      <c r="L1" s="4"/>
      <c r="M1" s="4"/>
      <c r="N1" s="4"/>
      <c r="O1" s="4"/>
      <c r="P1" s="4"/>
      <c r="Q1" s="4"/>
      <c r="R1" s="4"/>
    </row>
    <row r="2" spans="1:7">
      <c r="A2" s="6" t="s">
        <v>1</v>
      </c>
      <c r="B2" s="6"/>
      <c r="C2" s="6"/>
      <c r="D2" s="6"/>
      <c r="E2" s="6"/>
      <c r="F2" s="6"/>
      <c r="G2" s="6"/>
    </row>
    <row r="3" s="1" customFormat="1" ht="48" customHeight="1" spans="1:15">
      <c r="A3" s="7" t="s">
        <v>2</v>
      </c>
      <c r="B3" s="7" t="s">
        <v>3</v>
      </c>
      <c r="C3" s="7" t="s">
        <v>4</v>
      </c>
      <c r="D3" s="7" t="s">
        <v>81</v>
      </c>
      <c r="E3" s="7" t="s">
        <v>82</v>
      </c>
      <c r="F3" s="7" t="s">
        <v>65</v>
      </c>
      <c r="G3" s="8" t="s">
        <v>83</v>
      </c>
      <c r="H3" s="7" t="s">
        <v>84</v>
      </c>
      <c r="I3" s="7" t="s">
        <v>68</v>
      </c>
      <c r="J3" s="7"/>
      <c r="K3" s="7"/>
      <c r="L3" s="7"/>
      <c r="M3" s="7"/>
      <c r="N3" s="7" t="s">
        <v>16</v>
      </c>
      <c r="O3" s="7" t="s">
        <v>17</v>
      </c>
    </row>
    <row r="4" ht="35" customHeight="1" spans="1:15">
      <c r="A4" s="9">
        <v>1</v>
      </c>
      <c r="B4" s="27" t="s">
        <v>18</v>
      </c>
      <c r="C4" s="27" t="s">
        <v>19</v>
      </c>
      <c r="D4" s="9">
        <v>272.74</v>
      </c>
      <c r="E4" s="9">
        <v>20</v>
      </c>
      <c r="F4" s="9">
        <v>292.74</v>
      </c>
      <c r="G4" s="10">
        <v>97.58</v>
      </c>
      <c r="H4" s="9" t="s">
        <v>20</v>
      </c>
      <c r="I4" s="18" t="s">
        <v>85</v>
      </c>
      <c r="J4" s="18"/>
      <c r="K4" s="18"/>
      <c r="L4" s="18"/>
      <c r="M4" s="18"/>
      <c r="N4" s="14" t="str">
        <f>_xlfn.DISPIMG("ID_DF2F570BB3D54FC1862B89F718AFE81A",1)</f>
        <v>=DISPIMG("ID_DF2F570BB3D54FC1862B89F718AFE81A",1)</v>
      </c>
      <c r="O4" s="19"/>
    </row>
    <row r="5" ht="302" customHeight="1" spans="1:15">
      <c r="A5" s="9">
        <v>2</v>
      </c>
      <c r="B5" s="27" t="s">
        <v>24</v>
      </c>
      <c r="C5" s="27" t="s">
        <v>25</v>
      </c>
      <c r="D5" s="9">
        <v>264.17</v>
      </c>
      <c r="E5" s="9">
        <v>28</v>
      </c>
      <c r="F5" s="9">
        <v>292.17</v>
      </c>
      <c r="G5" s="10">
        <v>97.39</v>
      </c>
      <c r="H5" s="9" t="s">
        <v>26</v>
      </c>
      <c r="I5" s="15" t="s">
        <v>86</v>
      </c>
      <c r="J5" s="16"/>
      <c r="K5" s="16"/>
      <c r="L5" s="16"/>
      <c r="M5" s="16"/>
      <c r="N5" s="19" t="str">
        <f>_xlfn.DISPIMG("ID_DA9E21020EA6416191070B648E880195",1)</f>
        <v>=DISPIMG("ID_DA9E21020EA6416191070B648E880195",1)</v>
      </c>
      <c r="O5" s="19"/>
    </row>
    <row r="6" ht="66" customHeight="1" spans="1:15">
      <c r="A6" s="9">
        <v>3</v>
      </c>
      <c r="B6" s="27" t="s">
        <v>28</v>
      </c>
      <c r="C6" s="27" t="s">
        <v>29</v>
      </c>
      <c r="D6" s="9">
        <v>271.94</v>
      </c>
      <c r="E6" s="9">
        <v>20</v>
      </c>
      <c r="F6" s="9">
        <v>291.94</v>
      </c>
      <c r="G6" s="10">
        <v>97.3133333333333</v>
      </c>
      <c r="H6" s="9" t="s">
        <v>30</v>
      </c>
      <c r="I6" s="15" t="s">
        <v>87</v>
      </c>
      <c r="J6" s="16"/>
      <c r="K6" s="16"/>
      <c r="L6" s="16"/>
      <c r="M6" s="16"/>
      <c r="N6" s="14" t="str">
        <f>_xlfn.DISPIMG("ID_937B9EC808E74F0EA1A5018BBB98604E",1)</f>
        <v>=DISPIMG("ID_937B9EC808E74F0EA1A5018BBB98604E",1)</v>
      </c>
      <c r="O6" s="19"/>
    </row>
    <row r="7" ht="80" customHeight="1" spans="1:15">
      <c r="A7" s="9">
        <v>4</v>
      </c>
      <c r="B7" s="27" t="s">
        <v>34</v>
      </c>
      <c r="C7" s="27" t="s">
        <v>35</v>
      </c>
      <c r="D7" s="9">
        <v>268.54</v>
      </c>
      <c r="E7" s="9">
        <v>22</v>
      </c>
      <c r="F7" s="9">
        <v>290.54</v>
      </c>
      <c r="G7" s="10">
        <v>96.8466666666667</v>
      </c>
      <c r="H7" s="9" t="s">
        <v>36</v>
      </c>
      <c r="I7" s="15" t="s">
        <v>88</v>
      </c>
      <c r="J7" s="16"/>
      <c r="K7" s="16"/>
      <c r="L7" s="16"/>
      <c r="M7" s="16"/>
      <c r="N7" t="str">
        <f>_xlfn.DISPIMG("ID_6953D25FDFEE42B391154A2969F4F408",1)</f>
        <v>=DISPIMG("ID_6953D25FDFEE42B391154A2969F4F408",1)</v>
      </c>
      <c r="O7" s="19"/>
    </row>
    <row r="8" ht="83" customHeight="1" spans="1:15">
      <c r="A8" s="9">
        <v>5</v>
      </c>
      <c r="B8" s="27" t="s">
        <v>38</v>
      </c>
      <c r="C8" s="27" t="s">
        <v>39</v>
      </c>
      <c r="D8" s="9">
        <v>265.65</v>
      </c>
      <c r="E8" s="9">
        <v>20</v>
      </c>
      <c r="F8" s="9">
        <v>285.65</v>
      </c>
      <c r="G8" s="10">
        <v>95.2166666666667</v>
      </c>
      <c r="H8" s="9" t="s">
        <v>33</v>
      </c>
      <c r="I8" s="15" t="s">
        <v>89</v>
      </c>
      <c r="J8" s="16"/>
      <c r="K8" s="16"/>
      <c r="L8" s="16"/>
      <c r="M8" s="16"/>
      <c r="N8" s="14" t="str">
        <f>_xlfn.DISPIMG("ID_302EB7B16391472C926606CE189DCC9D",1)</f>
        <v>=DISPIMG("ID_302EB7B16391472C926606CE189DCC9D",1)</v>
      </c>
      <c r="O8" s="19"/>
    </row>
    <row r="9" ht="313" customHeight="1" spans="1:15">
      <c r="A9" s="9">
        <v>6</v>
      </c>
      <c r="B9" s="27" t="s">
        <v>40</v>
      </c>
      <c r="C9" s="27" t="s">
        <v>41</v>
      </c>
      <c r="D9" s="9">
        <v>264.36</v>
      </c>
      <c r="E9" s="9">
        <v>20</v>
      </c>
      <c r="F9" s="9">
        <v>284.36</v>
      </c>
      <c r="G9" s="10">
        <v>94.7866666666667</v>
      </c>
      <c r="H9" s="9" t="s">
        <v>22</v>
      </c>
      <c r="I9" s="15" t="s">
        <v>90</v>
      </c>
      <c r="J9" s="16"/>
      <c r="K9" s="16"/>
      <c r="L9" s="16"/>
      <c r="M9" s="16"/>
      <c r="N9" s="14" t="str">
        <f>_xlfn.DISPIMG("ID_B4E3EE1A9229466C9C8D7770087B0A3E",1)</f>
        <v>=DISPIMG("ID_B4E3EE1A9229466C9C8D7770087B0A3E",1)</v>
      </c>
      <c r="O9" s="19"/>
    </row>
    <row r="10" ht="296" customHeight="1" spans="1:15">
      <c r="A10" s="9">
        <v>7</v>
      </c>
      <c r="B10" s="27" t="s">
        <v>42</v>
      </c>
      <c r="C10" s="27" t="s">
        <v>43</v>
      </c>
      <c r="D10" s="9">
        <v>264.06</v>
      </c>
      <c r="E10" s="9">
        <v>19.5</v>
      </c>
      <c r="F10" s="9">
        <v>283.56</v>
      </c>
      <c r="G10" s="10">
        <v>94.52</v>
      </c>
      <c r="H10" s="9" t="s">
        <v>44</v>
      </c>
      <c r="I10" s="15" t="s">
        <v>91</v>
      </c>
      <c r="J10" s="16"/>
      <c r="K10" s="16"/>
      <c r="L10" s="16"/>
      <c r="M10" s="16"/>
      <c r="N10" s="14" t="str">
        <f>_xlfn.DISPIMG("ID_22155720953D4F46AD40ADC358D904E0",1)</f>
        <v>=DISPIMG("ID_22155720953D4F46AD40ADC358D904E0",1)</v>
      </c>
      <c r="O10" s="19"/>
    </row>
    <row r="11" ht="67" customHeight="1" spans="1:15">
      <c r="A11" s="9">
        <v>8</v>
      </c>
      <c r="B11" s="27" t="s">
        <v>48</v>
      </c>
      <c r="C11" s="27" t="s">
        <v>49</v>
      </c>
      <c r="D11" s="9">
        <v>257.62</v>
      </c>
      <c r="E11" s="9">
        <v>23</v>
      </c>
      <c r="F11" s="9">
        <v>280.62</v>
      </c>
      <c r="G11" s="10">
        <v>93.54</v>
      </c>
      <c r="H11" s="9" t="s">
        <v>47</v>
      </c>
      <c r="I11" s="15" t="s">
        <v>92</v>
      </c>
      <c r="J11" s="16"/>
      <c r="K11" s="16"/>
      <c r="L11" s="16"/>
      <c r="M11" s="16"/>
      <c r="N11" s="19" t="str">
        <f>_xlfn.DISPIMG("ID_FA65B6D4BAF642598457C86B6D942335",1)</f>
        <v>=DISPIMG("ID_FA65B6D4BAF642598457C86B6D942335",1)</v>
      </c>
      <c r="O11"/>
    </row>
    <row r="12" ht="71" customHeight="1" spans="1:15">
      <c r="A12" s="9">
        <v>9</v>
      </c>
      <c r="B12" s="27" t="s">
        <v>50</v>
      </c>
      <c r="C12" s="27" t="s">
        <v>51</v>
      </c>
      <c r="D12" s="9">
        <v>260.47</v>
      </c>
      <c r="E12" s="9">
        <v>19.5</v>
      </c>
      <c r="F12" s="9">
        <v>279.97</v>
      </c>
      <c r="G12" s="10">
        <v>93.3233333333333</v>
      </c>
      <c r="H12" s="9" t="s">
        <v>37</v>
      </c>
      <c r="I12" s="15" t="s">
        <v>93</v>
      </c>
      <c r="J12" s="16"/>
      <c r="K12" s="16"/>
      <c r="L12" s="16"/>
      <c r="M12" s="16"/>
      <c r="N12" s="14" t="str">
        <f>_xlfn.DISPIMG("ID_AEE11C5B12554BDE9FE70FB69778BD7A",1)</f>
        <v>=DISPIMG("ID_AEE11C5B12554BDE9FE70FB69778BD7A",1)</v>
      </c>
      <c r="O12" s="19"/>
    </row>
    <row r="13" ht="85" customHeight="1" spans="1:15">
      <c r="A13" s="9">
        <v>10</v>
      </c>
      <c r="B13" s="27" t="s">
        <v>55</v>
      </c>
      <c r="C13" s="27" t="s">
        <v>56</v>
      </c>
      <c r="D13" s="9">
        <v>261.21</v>
      </c>
      <c r="E13" s="9">
        <v>18</v>
      </c>
      <c r="F13" s="9">
        <v>279.21</v>
      </c>
      <c r="G13" s="10">
        <v>93.07</v>
      </c>
      <c r="H13" s="9" t="s">
        <v>31</v>
      </c>
      <c r="I13" s="15" t="s">
        <v>94</v>
      </c>
      <c r="J13" s="16"/>
      <c r="K13" s="16"/>
      <c r="L13" s="16"/>
      <c r="M13" s="16"/>
      <c r="N13" s="19" t="str">
        <f>_xlfn.DISPIMG("ID_DE68BD3E24B94769BD1EE09AF0F1EF3B",1)</f>
        <v>=DISPIMG("ID_DE68BD3E24B94769BD1EE09AF0F1EF3B",1)</v>
      </c>
      <c r="O13" s="19"/>
    </row>
    <row r="16" ht="45" customHeight="1" spans="4:8">
      <c r="D16" s="2" t="s">
        <v>59</v>
      </c>
      <c r="G16" s="2" t="s">
        <v>60</v>
      </c>
      <c r="H16" s="3"/>
    </row>
  </sheetData>
  <sortState ref="A1:P122">
    <sortCondition ref="G1" descending="1"/>
  </sortState>
  <mergeCells count="13">
    <mergeCell ref="A1:R1"/>
    <mergeCell ref="A2:D2"/>
    <mergeCell ref="I3:M3"/>
    <mergeCell ref="I4:M4"/>
    <mergeCell ref="I5:M5"/>
    <mergeCell ref="I6:M6"/>
    <mergeCell ref="I7:M7"/>
    <mergeCell ref="I8:M8"/>
    <mergeCell ref="I9:M9"/>
    <mergeCell ref="I10:M10"/>
    <mergeCell ref="I11:M11"/>
    <mergeCell ref="I12:M12"/>
    <mergeCell ref="I13:M13"/>
  </mergeCells>
  <pageMargins left="0.75" right="0.75" top="1" bottom="1" header="0.5" footer="0.5"/>
  <pageSetup paperSize="9" scale="7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
  <sheetViews>
    <sheetView tabSelected="1" zoomScale="47" zoomScaleNormal="47" workbookViewId="0">
      <selection activeCell="X6" sqref="X6"/>
    </sheetView>
  </sheetViews>
  <sheetFormatPr defaultColWidth="9" defaultRowHeight="17.5"/>
  <cols>
    <col min="1" max="1" width="6.37272727272727" style="2"/>
    <col min="2" max="2" width="10.3636363636364" style="2" customWidth="1"/>
    <col min="3" max="3" width="8.09090909090909" style="2" customWidth="1"/>
    <col min="4" max="5" width="22" style="2" customWidth="1"/>
    <col min="6" max="7" width="11.2545454545455" style="2" customWidth="1"/>
    <col min="8" max="8" width="15.8727272727273" style="3" customWidth="1"/>
    <col min="9" max="14" width="16.5" style="2" customWidth="1"/>
    <col min="15" max="15" width="11.2545454545455" style="2" customWidth="1"/>
    <col min="16" max="16" width="16.7272727272727" style="2" customWidth="1"/>
    <col min="17" max="16384" width="9" style="2"/>
  </cols>
  <sheetData>
    <row r="1" ht="45" customHeight="1" spans="1:16">
      <c r="A1" s="4" t="s">
        <v>95</v>
      </c>
      <c r="B1" s="4"/>
      <c r="C1" s="4"/>
      <c r="D1" s="4"/>
      <c r="E1" s="4"/>
      <c r="F1" s="4"/>
      <c r="G1" s="4"/>
      <c r="H1" s="5"/>
      <c r="I1" s="4"/>
      <c r="J1" s="4"/>
      <c r="K1" s="4"/>
      <c r="L1" s="4"/>
      <c r="M1" s="4"/>
      <c r="N1" s="4"/>
      <c r="O1" s="4"/>
      <c r="P1" s="4"/>
    </row>
    <row r="2" spans="1:4">
      <c r="A2" s="6" t="s">
        <v>1</v>
      </c>
      <c r="B2" s="6"/>
      <c r="C2" s="6"/>
      <c r="D2" s="6"/>
    </row>
    <row r="3" s="1" customFormat="1" ht="42" customHeight="1" spans="1:16">
      <c r="A3" s="7" t="s">
        <v>2</v>
      </c>
      <c r="B3" s="7" t="s">
        <v>3</v>
      </c>
      <c r="C3" s="7" t="s">
        <v>4</v>
      </c>
      <c r="D3" s="7" t="s">
        <v>96</v>
      </c>
      <c r="E3" s="7" t="s">
        <v>97</v>
      </c>
      <c r="F3" s="7" t="s">
        <v>64</v>
      </c>
      <c r="G3" s="7" t="s">
        <v>65</v>
      </c>
      <c r="H3" s="8" t="s">
        <v>98</v>
      </c>
      <c r="I3" s="7" t="s">
        <v>99</v>
      </c>
      <c r="J3" s="7" t="s">
        <v>68</v>
      </c>
      <c r="K3" s="7"/>
      <c r="L3" s="7"/>
      <c r="M3" s="7"/>
      <c r="N3" s="7"/>
      <c r="O3" s="7" t="s">
        <v>16</v>
      </c>
      <c r="P3" s="7" t="s">
        <v>17</v>
      </c>
    </row>
    <row r="4" ht="206" customHeight="1" spans="1:16">
      <c r="A4" s="9">
        <v>1</v>
      </c>
      <c r="B4" s="27" t="s">
        <v>24</v>
      </c>
      <c r="C4" s="27" t="s">
        <v>25</v>
      </c>
      <c r="D4" s="9">
        <v>150</v>
      </c>
      <c r="E4" s="9">
        <v>81.5</v>
      </c>
      <c r="F4" s="9">
        <v>0</v>
      </c>
      <c r="G4" s="9">
        <v>231.5</v>
      </c>
      <c r="H4" s="10">
        <v>77.1666666666667</v>
      </c>
      <c r="I4" s="9" t="s">
        <v>20</v>
      </c>
      <c r="J4" s="11" t="s">
        <v>100</v>
      </c>
      <c r="K4" s="12"/>
      <c r="L4" s="12"/>
      <c r="M4" s="12"/>
      <c r="N4" s="12"/>
      <c r="O4" s="13" t="str">
        <f>_xlfn.DISPIMG("ID_77541062C7B745248AFAC5D0A6209BEC",1)</f>
        <v>=DISPIMG("ID_77541062C7B745248AFAC5D0A6209BEC",1)</v>
      </c>
      <c r="P4" s="13"/>
    </row>
    <row r="5" ht="408" customHeight="1" spans="1:16">
      <c r="A5" s="9">
        <v>2</v>
      </c>
      <c r="B5" s="27" t="s">
        <v>40</v>
      </c>
      <c r="C5" s="27" t="s">
        <v>41</v>
      </c>
      <c r="D5" s="9">
        <v>150</v>
      </c>
      <c r="E5" s="9">
        <v>80</v>
      </c>
      <c r="F5" s="9">
        <v>0</v>
      </c>
      <c r="G5" s="9">
        <v>230</v>
      </c>
      <c r="H5" s="10">
        <v>76.6666666666667</v>
      </c>
      <c r="I5" s="9" t="s">
        <v>26</v>
      </c>
      <c r="J5" s="11" t="s">
        <v>101</v>
      </c>
      <c r="K5" s="12"/>
      <c r="L5" s="12"/>
      <c r="M5" s="12"/>
      <c r="N5" s="12"/>
      <c r="O5" s="14" t="str">
        <f>_xlfn.DISPIMG("ID_B4E3EE1A9229466C9C8D7770087B0A3E",1)</f>
        <v>=DISPIMG("ID_B4E3EE1A9229466C9C8D7770087B0A3E",1)</v>
      </c>
      <c r="P5" s="13"/>
    </row>
    <row r="6" ht="84" customHeight="1" spans="1:16">
      <c r="A6" s="9">
        <v>3</v>
      </c>
      <c r="B6" s="27" t="s">
        <v>38</v>
      </c>
      <c r="C6" s="27" t="s">
        <v>39</v>
      </c>
      <c r="D6" s="9">
        <v>150</v>
      </c>
      <c r="E6" s="9">
        <v>57</v>
      </c>
      <c r="F6" s="9">
        <v>0</v>
      </c>
      <c r="G6" s="9">
        <v>207</v>
      </c>
      <c r="H6" s="10">
        <v>69</v>
      </c>
      <c r="I6" s="9" t="s">
        <v>36</v>
      </c>
      <c r="J6" s="15" t="s">
        <v>102</v>
      </c>
      <c r="K6" s="16"/>
      <c r="L6" s="16"/>
      <c r="M6" s="16"/>
      <c r="N6" s="16"/>
      <c r="O6" s="14" t="str">
        <f>_xlfn.DISPIMG("ID_302EB7B16391472C926606CE189DCC9D",1)</f>
        <v>=DISPIMG("ID_302EB7B16391472C926606CE189DCC9D",1)</v>
      </c>
      <c r="P6" s="13"/>
    </row>
    <row r="7" ht="79" customHeight="1" spans="1:16">
      <c r="A7" s="9">
        <v>4</v>
      </c>
      <c r="B7" s="27" t="s">
        <v>48</v>
      </c>
      <c r="C7" s="27" t="s">
        <v>49</v>
      </c>
      <c r="D7" s="9">
        <v>150</v>
      </c>
      <c r="E7" s="9">
        <v>42</v>
      </c>
      <c r="F7" s="9">
        <v>0</v>
      </c>
      <c r="G7" s="9">
        <v>192</v>
      </c>
      <c r="H7" s="10">
        <v>64</v>
      </c>
      <c r="I7" s="9" t="s">
        <v>44</v>
      </c>
      <c r="J7" s="15" t="s">
        <v>103</v>
      </c>
      <c r="K7" s="16"/>
      <c r="L7" s="16"/>
      <c r="M7" s="16"/>
      <c r="N7" s="16"/>
      <c r="O7" s="13" t="str">
        <f>_xlfn.DISPIMG("ID_4F6BFF8336AD447F938E5B45C3DD7C8A",1)</f>
        <v>=DISPIMG("ID_4F6BFF8336AD447F938E5B45C3DD7C8A",1)</v>
      </c>
      <c r="P7"/>
    </row>
    <row r="8" ht="74" customHeight="1" spans="1:16">
      <c r="A8" s="9">
        <v>5</v>
      </c>
      <c r="B8" s="27" t="s">
        <v>34</v>
      </c>
      <c r="C8" s="27" t="s">
        <v>35</v>
      </c>
      <c r="D8" s="9">
        <v>150</v>
      </c>
      <c r="E8" s="9">
        <v>36.5</v>
      </c>
      <c r="F8" s="9">
        <v>0</v>
      </c>
      <c r="G8" s="9">
        <v>186.5</v>
      </c>
      <c r="H8" s="10">
        <v>62.1666666666667</v>
      </c>
      <c r="I8" s="9" t="s">
        <v>31</v>
      </c>
      <c r="J8" s="15" t="s">
        <v>104</v>
      </c>
      <c r="K8" s="16"/>
      <c r="L8" s="16"/>
      <c r="M8" s="16"/>
      <c r="N8" s="16"/>
      <c r="O8" t="str">
        <f>_xlfn.DISPIMG("ID_6953D25FDFEE42B391154A2969F4F408",1)</f>
        <v>=DISPIMG("ID_6953D25FDFEE42B391154A2969F4F408",1)</v>
      </c>
      <c r="P8" s="13"/>
    </row>
    <row r="9" ht="72" customHeight="1" spans="1:16">
      <c r="A9" s="9">
        <v>6</v>
      </c>
      <c r="B9" s="27" t="s">
        <v>18</v>
      </c>
      <c r="C9" s="27" t="s">
        <v>19</v>
      </c>
      <c r="D9" s="9">
        <v>150</v>
      </c>
      <c r="E9" s="9">
        <v>16</v>
      </c>
      <c r="F9" s="9">
        <v>0</v>
      </c>
      <c r="G9" s="9">
        <v>166</v>
      </c>
      <c r="H9" s="10">
        <v>55.3333333333333</v>
      </c>
      <c r="I9" s="9" t="s">
        <v>21</v>
      </c>
      <c r="J9" s="15" t="s">
        <v>105</v>
      </c>
      <c r="K9" s="16"/>
      <c r="L9" s="16"/>
      <c r="M9" s="16"/>
      <c r="N9" s="16"/>
      <c r="O9" s="14" t="str">
        <f>_xlfn.DISPIMG("ID_DF2F570BB3D54FC1862B89F718AFE81A",1)</f>
        <v>=DISPIMG("ID_DF2F570BB3D54FC1862B89F718AFE81A",1)</v>
      </c>
      <c r="P9" s="13"/>
    </row>
    <row r="10" ht="62" customHeight="1" spans="1:16">
      <c r="A10" s="9">
        <v>7</v>
      </c>
      <c r="B10" s="27" t="s">
        <v>50</v>
      </c>
      <c r="C10" s="27" t="s">
        <v>51</v>
      </c>
      <c r="D10" s="9">
        <v>150</v>
      </c>
      <c r="E10" s="9">
        <v>16</v>
      </c>
      <c r="F10" s="9">
        <v>0</v>
      </c>
      <c r="G10" s="9">
        <v>166</v>
      </c>
      <c r="H10" s="10">
        <v>55.3333333333333</v>
      </c>
      <c r="I10" s="9" t="s">
        <v>53</v>
      </c>
      <c r="J10" s="15" t="s">
        <v>106</v>
      </c>
      <c r="K10" s="16"/>
      <c r="L10" s="16"/>
      <c r="M10" s="16"/>
      <c r="N10" s="16"/>
      <c r="O10" s="14" t="str">
        <f>_xlfn.DISPIMG("ID_AEE11C5B12554BDE9FE70FB69778BD7A",1)</f>
        <v>=DISPIMG("ID_AEE11C5B12554BDE9FE70FB69778BD7A",1)</v>
      </c>
      <c r="P10" s="13"/>
    </row>
    <row r="11" ht="62" customHeight="1" spans="1:16">
      <c r="A11" s="9">
        <v>8</v>
      </c>
      <c r="B11" s="27" t="s">
        <v>42</v>
      </c>
      <c r="C11" s="27" t="s">
        <v>43</v>
      </c>
      <c r="D11" s="9">
        <v>150</v>
      </c>
      <c r="E11" s="9">
        <v>15</v>
      </c>
      <c r="F11" s="9">
        <v>0</v>
      </c>
      <c r="G11" s="9">
        <v>165</v>
      </c>
      <c r="H11" s="10">
        <v>55</v>
      </c>
      <c r="I11" s="9" t="s">
        <v>46</v>
      </c>
      <c r="J11" s="15" t="s">
        <v>107</v>
      </c>
      <c r="K11" s="16"/>
      <c r="L11" s="16"/>
      <c r="M11" s="16"/>
      <c r="N11" s="16"/>
      <c r="O11" s="14" t="str">
        <f>_xlfn.DISPIMG("ID_22155720953D4F46AD40ADC358D904E0",1)</f>
        <v>=DISPIMG("ID_22155720953D4F46AD40ADC358D904E0",1)</v>
      </c>
      <c r="P11" s="13"/>
    </row>
    <row r="12" ht="98" customHeight="1" spans="1:16">
      <c r="A12" s="9">
        <v>9</v>
      </c>
      <c r="B12" s="27" t="s">
        <v>55</v>
      </c>
      <c r="C12" s="27" t="s">
        <v>56</v>
      </c>
      <c r="D12" s="9">
        <v>150</v>
      </c>
      <c r="E12" s="9">
        <v>4.5</v>
      </c>
      <c r="F12" s="9">
        <v>0</v>
      </c>
      <c r="G12" s="9">
        <v>154.5</v>
      </c>
      <c r="H12" s="10">
        <v>51.5</v>
      </c>
      <c r="I12" s="9" t="s">
        <v>58</v>
      </c>
      <c r="J12" s="15" t="s">
        <v>108</v>
      </c>
      <c r="K12" s="16"/>
      <c r="L12" s="16"/>
      <c r="M12" s="16"/>
      <c r="N12" s="16"/>
      <c r="O12" s="13" t="str">
        <f>_xlfn.DISPIMG("ID_16A10F5DC1C840F39B672B02E3A8B084",1)</f>
        <v>=DISPIMG("ID_16A10F5DC1C840F39B672B02E3A8B084",1)</v>
      </c>
      <c r="P12" s="13"/>
    </row>
    <row r="13" ht="70" customHeight="1" spans="1:16">
      <c r="A13" s="9">
        <v>10</v>
      </c>
      <c r="B13" s="27" t="s">
        <v>28</v>
      </c>
      <c r="C13" s="27" t="s">
        <v>29</v>
      </c>
      <c r="D13" s="9">
        <v>150</v>
      </c>
      <c r="E13" s="9">
        <v>1.5</v>
      </c>
      <c r="F13" s="9">
        <v>0</v>
      </c>
      <c r="G13" s="9">
        <v>151.5</v>
      </c>
      <c r="H13" s="10">
        <v>50.5</v>
      </c>
      <c r="I13" s="9" t="s">
        <v>32</v>
      </c>
      <c r="J13" s="15" t="s">
        <v>109</v>
      </c>
      <c r="K13" s="16"/>
      <c r="L13" s="16"/>
      <c r="M13" s="16"/>
      <c r="N13" s="16"/>
      <c r="O13" s="14" t="str">
        <f>_xlfn.DISPIMG("ID_937B9EC808E74F0EA1A5018BBB98604E",1)</f>
        <v>=DISPIMG("ID_937B9EC808E74F0EA1A5018BBB98604E",1)</v>
      </c>
      <c r="P13" s="13"/>
    </row>
    <row r="14" spans="10:14">
      <c r="J14" s="17"/>
      <c r="K14" s="17"/>
      <c r="L14" s="17"/>
      <c r="M14" s="17"/>
      <c r="N14" s="17"/>
    </row>
    <row r="16" ht="45" customHeight="1" spans="4:7">
      <c r="D16" s="2" t="s">
        <v>59</v>
      </c>
      <c r="G16" s="2" t="s">
        <v>60</v>
      </c>
    </row>
  </sheetData>
  <sortState ref="A1:P122">
    <sortCondition ref="H1" descending="1"/>
  </sortState>
  <mergeCells count="13">
    <mergeCell ref="A1:P1"/>
    <mergeCell ref="A2:D2"/>
    <mergeCell ref="J3:N3"/>
    <mergeCell ref="J4:N4"/>
    <mergeCell ref="J5:N5"/>
    <mergeCell ref="J6:N6"/>
    <mergeCell ref="J7:N7"/>
    <mergeCell ref="J8:N8"/>
    <mergeCell ref="J9:N9"/>
    <mergeCell ref="J10:N10"/>
    <mergeCell ref="J11:N11"/>
    <mergeCell ref="J12:N12"/>
    <mergeCell ref="J13:N13"/>
  </mergeCells>
  <pageMargins left="0.75" right="0.75" top="1" bottom="1" header="0.5" footer="0.5"/>
  <pageSetup paperSize="9" scale="6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综合素质测评成绩</vt:lpstr>
      <vt:lpstr>德育测评</vt:lpstr>
      <vt:lpstr>智育测评</vt:lpstr>
      <vt:lpstr>文体测评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@ni烨</cp:lastModifiedBy>
  <dcterms:created xsi:type="dcterms:W3CDTF">2022-09-13T06:51:00Z</dcterms:created>
  <dcterms:modified xsi:type="dcterms:W3CDTF">2023-09-04T23:50:38Z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D1E1CEB4E75F4402BF44F050E5CC9D07_13</vt:lpwstr>
  </property>
  <property fmtid="{D5CDD505-2E9C-101B-9397-08002B2CF9AE}" pid="3" name="KSOProductBuildVer">
    <vt:lpwstr>2052-11.1.0.14309</vt:lpwstr>
  </property>
</Properties>
</file>